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v1\商工振興課\--- 新エネルギー\R6\03_02 太陽光発電設備導入検討ツール\"/>
    </mc:Choice>
  </mc:AlternateContent>
  <bookViews>
    <workbookView xWindow="0" yWindow="0" windowWidth="19200" windowHeight="11370" tabRatio="614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C19" i="1"/>
  <c r="E14" i="1" l="1"/>
  <c r="F14" i="1"/>
  <c r="G14" i="1"/>
  <c r="H14" i="1"/>
  <c r="I14" i="1"/>
  <c r="J14" i="1"/>
  <c r="K14" i="1"/>
  <c r="L14" i="1"/>
  <c r="D14" i="1"/>
  <c r="M14" i="1"/>
  <c r="C14" i="1"/>
  <c r="B18" i="1"/>
  <c r="N13" i="1" l="1"/>
  <c r="B14" i="1"/>
  <c r="B23" i="1"/>
  <c r="B24" i="1" s="1"/>
  <c r="D19" i="1" l="1"/>
  <c r="E19" i="1" s="1"/>
  <c r="N14" i="1"/>
  <c r="C22" i="1" s="1"/>
  <c r="C23" i="1" s="1"/>
  <c r="C24" i="1" s="1"/>
  <c r="D22" i="1" l="1"/>
  <c r="E22" i="1" s="1"/>
  <c r="D23" i="1"/>
  <c r="E23" i="1"/>
  <c r="F19" i="1"/>
  <c r="F22" i="1"/>
  <c r="F23" i="1" l="1"/>
  <c r="G19" i="1"/>
  <c r="D24" i="1"/>
  <c r="E24" i="1" s="1"/>
  <c r="G22" i="1"/>
  <c r="G23" i="1" l="1"/>
  <c r="H19" i="1"/>
  <c r="H22" i="1"/>
  <c r="F24" i="1"/>
  <c r="G24" i="1" l="1"/>
  <c r="I19" i="1"/>
  <c r="H23" i="1"/>
  <c r="I22" i="1"/>
  <c r="J19" i="1" l="1"/>
  <c r="I23" i="1"/>
  <c r="J22" i="1"/>
  <c r="H24" i="1"/>
  <c r="I24" i="1" l="1"/>
  <c r="K19" i="1"/>
  <c r="J23" i="1"/>
  <c r="K22" i="1"/>
  <c r="J24" i="1" l="1"/>
  <c r="L19" i="1"/>
  <c r="K23" i="1"/>
  <c r="L22" i="1"/>
  <c r="K24" i="1" l="1"/>
  <c r="M19" i="1"/>
  <c r="L23" i="1"/>
  <c r="M22" i="1"/>
  <c r="L24" i="1" l="1"/>
  <c r="N19" i="1"/>
  <c r="M23" i="1"/>
  <c r="M24" i="1" s="1"/>
  <c r="N22" i="1"/>
  <c r="O19" i="1" l="1"/>
  <c r="N23" i="1"/>
  <c r="N24" i="1" s="1"/>
  <c r="O22" i="1"/>
  <c r="P19" i="1" l="1"/>
  <c r="O23" i="1"/>
  <c r="O24" i="1" s="1"/>
  <c r="P22" i="1"/>
  <c r="Q19" i="1" l="1"/>
  <c r="P23" i="1"/>
  <c r="P24" i="1" s="1"/>
  <c r="Q22" i="1"/>
  <c r="R19" i="1" l="1"/>
  <c r="Q23" i="1"/>
  <c r="R22" i="1"/>
  <c r="B25" i="1"/>
  <c r="S19" i="1" l="1"/>
  <c r="R23" i="1"/>
  <c r="S22" i="1"/>
  <c r="Q24" i="1"/>
  <c r="R24" i="1" s="1"/>
  <c r="T19" i="1" l="1"/>
  <c r="S23" i="1"/>
  <c r="S24" i="1" s="1"/>
  <c r="T22" i="1"/>
  <c r="U22" i="1" s="1"/>
  <c r="U19" i="1" l="1"/>
  <c r="T23" i="1"/>
  <c r="T24" i="1" s="1"/>
  <c r="V19" i="1" l="1"/>
  <c r="U23" i="1"/>
  <c r="U24" i="1"/>
  <c r="V22" i="1"/>
  <c r="V23" i="1" l="1"/>
  <c r="B26" i="1" s="1"/>
  <c r="V24" i="1" l="1"/>
</calcChain>
</file>

<file path=xl/sharedStrings.xml><?xml version="1.0" encoding="utf-8"?>
<sst xmlns="http://schemas.openxmlformats.org/spreadsheetml/2006/main" count="40" uniqueCount="37">
  <si>
    <t>前提：</t>
    <rPh sb="0" eb="2">
      <t>ゼンテイ</t>
    </rPh>
    <phoneticPr fontId="2"/>
  </si>
  <si>
    <t>年数</t>
    <rPh sb="0" eb="2">
      <t>ネンスウ</t>
    </rPh>
    <phoneticPr fontId="2"/>
  </si>
  <si>
    <t>Cash-in</t>
    <phoneticPr fontId="2"/>
  </si>
  <si>
    <t>Cash-out</t>
    <phoneticPr fontId="2"/>
  </si>
  <si>
    <t>kW</t>
    <phoneticPr fontId="2"/>
  </si>
  <si>
    <t>月</t>
    <rPh sb="0" eb="1">
      <t>ツキ</t>
    </rPh>
    <phoneticPr fontId="2"/>
  </si>
  <si>
    <t>（１）発電による節約</t>
    <rPh sb="3" eb="5">
      <t>ハツデン</t>
    </rPh>
    <rPh sb="8" eb="10">
      <t>セツヤク</t>
    </rPh>
    <phoneticPr fontId="2"/>
  </si>
  <si>
    <t>電力料金</t>
    <rPh sb="0" eb="2">
      <t>デンリョク</t>
    </rPh>
    <rPh sb="2" eb="4">
      <t>リョウキン</t>
    </rPh>
    <phoneticPr fontId="2"/>
  </si>
  <si>
    <t>円/kWh</t>
    <rPh sb="0" eb="1">
      <t>エン</t>
    </rPh>
    <phoneticPr fontId="2"/>
  </si>
  <si>
    <t>計</t>
    <rPh sb="0" eb="1">
      <t>ケイ</t>
    </rPh>
    <phoneticPr fontId="2"/>
  </si>
  <si>
    <t>節約した金額（円）</t>
    <rPh sb="0" eb="2">
      <t>セツヤク</t>
    </rPh>
    <rPh sb="4" eb="6">
      <t>キンガク</t>
    </rPh>
    <rPh sb="7" eb="8">
      <t>エン</t>
    </rPh>
    <phoneticPr fontId="2"/>
  </si>
  <si>
    <t>円/kW</t>
    <rPh sb="0" eb="1">
      <t>エン</t>
    </rPh>
    <phoneticPr fontId="2"/>
  </si>
  <si>
    <t>OM費用等</t>
    <rPh sb="2" eb="4">
      <t>ヒヨウ</t>
    </rPh>
    <rPh sb="4" eb="5">
      <t>トウ</t>
    </rPh>
    <phoneticPr fontId="2"/>
  </si>
  <si>
    <t>円/kW/年</t>
    <rPh sb="0" eb="1">
      <t>エン</t>
    </rPh>
    <rPh sb="5" eb="6">
      <t>ネン</t>
    </rPh>
    <phoneticPr fontId="2"/>
  </si>
  <si>
    <t xml:space="preserve"> 初期投資</t>
    <rPh sb="1" eb="3">
      <t>ショキ</t>
    </rPh>
    <rPh sb="3" eb="5">
      <t>トウシ</t>
    </rPh>
    <phoneticPr fontId="2"/>
  </si>
  <si>
    <t xml:space="preserve"> メンテ費等</t>
    <rPh sb="4" eb="5">
      <t>ヒ</t>
    </rPh>
    <rPh sb="5" eb="6">
      <t>トウ</t>
    </rPh>
    <phoneticPr fontId="2"/>
  </si>
  <si>
    <t xml:space="preserve"> 電力料金の節約</t>
    <rPh sb="1" eb="3">
      <t>デンリョク</t>
    </rPh>
    <rPh sb="3" eb="5">
      <t>リョウキン</t>
    </rPh>
    <rPh sb="6" eb="8">
      <t>セツヤク</t>
    </rPh>
    <phoneticPr fontId="2"/>
  </si>
  <si>
    <t>単年度収支</t>
    <rPh sb="0" eb="3">
      <t>タンネンド</t>
    </rPh>
    <rPh sb="3" eb="5">
      <t>シュウシ</t>
    </rPh>
    <phoneticPr fontId="2"/>
  </si>
  <si>
    <t>内部収益率（IRR）(15年 )</t>
    <rPh sb="0" eb="2">
      <t>ナイブ</t>
    </rPh>
    <rPh sb="2" eb="4">
      <t>シュウエキ</t>
    </rPh>
    <rPh sb="4" eb="5">
      <t>リツ</t>
    </rPh>
    <rPh sb="13" eb="14">
      <t>ネン</t>
    </rPh>
    <phoneticPr fontId="2"/>
  </si>
  <si>
    <t>内部収益率（IRR）(20年 )</t>
    <rPh sb="0" eb="2">
      <t>ナイブ</t>
    </rPh>
    <rPh sb="2" eb="4">
      <t>シュウエキ</t>
    </rPh>
    <rPh sb="4" eb="5">
      <t>リツ</t>
    </rPh>
    <phoneticPr fontId="2"/>
  </si>
  <si>
    <t>プロジェクト期間を15年または20年とする。</t>
    <rPh sb="6" eb="8">
      <t>キカン</t>
    </rPh>
    <rPh sb="11" eb="12">
      <t>ネン</t>
    </rPh>
    <rPh sb="17" eb="18">
      <t>ネン</t>
    </rPh>
    <phoneticPr fontId="2"/>
  </si>
  <si>
    <t>（２）内部収益率の計算</t>
    <rPh sb="3" eb="5">
      <t>ナイブ</t>
    </rPh>
    <rPh sb="5" eb="7">
      <t>シュウエキ</t>
    </rPh>
    <rPh sb="7" eb="8">
      <t>リツ</t>
    </rPh>
    <rPh sb="9" eb="11">
      <t>ケイサン</t>
    </rPh>
    <phoneticPr fontId="2"/>
  </si>
  <si>
    <t>太陽光発電事業性評価ツール</t>
    <rPh sb="0" eb="3">
      <t>タイヨウコウ</t>
    </rPh>
    <rPh sb="3" eb="5">
      <t>ハツデン</t>
    </rPh>
    <rPh sb="5" eb="8">
      <t>ジギョウセイ</t>
    </rPh>
    <rPh sb="8" eb="10">
      <t>ヒョウカ</t>
    </rPh>
    <phoneticPr fontId="2"/>
  </si>
  <si>
    <t>累計収支</t>
    <rPh sb="0" eb="2">
      <t>ルイケイ</t>
    </rPh>
    <rPh sb="2" eb="4">
      <t>シュウシ</t>
    </rPh>
    <phoneticPr fontId="2"/>
  </si>
  <si>
    <t>冬期積雪に関しては「積雪の影響」欄に数字を入れることで検討（影響は１２，１，２月にて考慮する）</t>
    <rPh sb="0" eb="2">
      <t>トウキ</t>
    </rPh>
    <rPh sb="2" eb="4">
      <t>セキセツ</t>
    </rPh>
    <rPh sb="5" eb="6">
      <t>カン</t>
    </rPh>
    <rPh sb="10" eb="12">
      <t>セキセツ</t>
    </rPh>
    <rPh sb="13" eb="15">
      <t>エイキョウ</t>
    </rPh>
    <rPh sb="16" eb="17">
      <t>ラン</t>
    </rPh>
    <rPh sb="18" eb="20">
      <t>スウジ</t>
    </rPh>
    <rPh sb="21" eb="22">
      <t>イ</t>
    </rPh>
    <rPh sb="27" eb="29">
      <t>ケントウ</t>
    </rPh>
    <rPh sb="30" eb="32">
      <t>エイキョウ</t>
    </rPh>
    <rPh sb="39" eb="40">
      <t>ガツ</t>
    </rPh>
    <rPh sb="42" eb="44">
      <t>コウリョ</t>
    </rPh>
    <phoneticPr fontId="2"/>
  </si>
  <si>
    <t>太陽光発電設備容量</t>
    <rPh sb="0" eb="3">
      <t>タイヨウコウ</t>
    </rPh>
    <rPh sb="3" eb="5">
      <t>ハツデン</t>
    </rPh>
    <rPh sb="5" eb="7">
      <t>セツビ</t>
    </rPh>
    <rPh sb="7" eb="9">
      <t>ヨウリョウ</t>
    </rPh>
    <phoneticPr fontId="2"/>
  </si>
  <si>
    <t>蓄電池容量</t>
    <rPh sb="0" eb="3">
      <t>チクデンチ</t>
    </rPh>
    <rPh sb="3" eb="5">
      <t>ヨウリョウ</t>
    </rPh>
    <phoneticPr fontId="2"/>
  </si>
  <si>
    <t>kWh</t>
    <phoneticPr fontId="2"/>
  </si>
  <si>
    <t>補助金（太陽光）</t>
    <rPh sb="0" eb="2">
      <t>ホジョ</t>
    </rPh>
    <rPh sb="2" eb="3">
      <t>キン</t>
    </rPh>
    <rPh sb="4" eb="7">
      <t>タイヨウコウ</t>
    </rPh>
    <phoneticPr fontId="2"/>
  </si>
  <si>
    <t>補助金（蓄電池）</t>
    <rPh sb="0" eb="2">
      <t>ホジョ</t>
    </rPh>
    <rPh sb="2" eb="3">
      <t>キン</t>
    </rPh>
    <rPh sb="4" eb="7">
      <t>チクデンチ</t>
    </rPh>
    <phoneticPr fontId="2"/>
  </si>
  <si>
    <t>初期投資（太陽光）</t>
    <rPh sb="0" eb="2">
      <t>ショキ</t>
    </rPh>
    <rPh sb="2" eb="4">
      <t>トウシ</t>
    </rPh>
    <rPh sb="5" eb="8">
      <t>タイヨウコウ</t>
    </rPh>
    <phoneticPr fontId="2"/>
  </si>
  <si>
    <t>発電量（kWh）</t>
    <rPh sb="0" eb="2">
      <t>ハツデン</t>
    </rPh>
    <rPh sb="2" eb="3">
      <t>リョウ</t>
    </rPh>
    <phoneticPr fontId="2"/>
  </si>
  <si>
    <t>パワコン蓄電池取り換え</t>
    <rPh sb="4" eb="7">
      <t>チクデンチ</t>
    </rPh>
    <rPh sb="7" eb="8">
      <t>ト</t>
    </rPh>
    <rPh sb="9" eb="10">
      <t>カ</t>
    </rPh>
    <phoneticPr fontId="2"/>
  </si>
  <si>
    <t>初期投資（蓄電池・パワコン）</t>
    <rPh sb="0" eb="2">
      <t>ショキ</t>
    </rPh>
    <rPh sb="2" eb="4">
      <t>トウシ</t>
    </rPh>
    <rPh sb="5" eb="8">
      <t>チクデンチ</t>
    </rPh>
    <phoneticPr fontId="2"/>
  </si>
  <si>
    <t>蓄電池・パワコンは10年目に交換を予定</t>
    <rPh sb="0" eb="3">
      <t>チクデンチ</t>
    </rPh>
    <rPh sb="11" eb="12">
      <t>ネン</t>
    </rPh>
    <rPh sb="12" eb="13">
      <t>メ</t>
    </rPh>
    <rPh sb="14" eb="16">
      <t>コウカン</t>
    </rPh>
    <rPh sb="17" eb="19">
      <t>ヨテイ</t>
    </rPh>
    <phoneticPr fontId="2"/>
  </si>
  <si>
    <t>各年度の収入（節約した電気代）と支出をもとに内部収益率（IRR）を算出する</t>
    <rPh sb="0" eb="3">
      <t>カクネンド</t>
    </rPh>
    <rPh sb="4" eb="6">
      <t>シュウニュウ</t>
    </rPh>
    <rPh sb="7" eb="9">
      <t>セツヤク</t>
    </rPh>
    <rPh sb="11" eb="13">
      <t>デンキ</t>
    </rPh>
    <rPh sb="13" eb="14">
      <t>ダイ</t>
    </rPh>
    <rPh sb="16" eb="18">
      <t>シシュツ</t>
    </rPh>
    <rPh sb="22" eb="24">
      <t>ナイブ</t>
    </rPh>
    <rPh sb="24" eb="26">
      <t>シュウエキ</t>
    </rPh>
    <rPh sb="26" eb="27">
      <t>リツ</t>
    </rPh>
    <rPh sb="33" eb="35">
      <t>サンシュツ</t>
    </rPh>
    <phoneticPr fontId="2"/>
  </si>
  <si>
    <t>色の欄に該当する数値を上書きで入力する。</t>
    <rPh sb="0" eb="1">
      <t>イロ</t>
    </rPh>
    <rPh sb="2" eb="3">
      <t>ラン</t>
    </rPh>
    <rPh sb="4" eb="6">
      <t>ガイトウ</t>
    </rPh>
    <rPh sb="8" eb="10">
      <t>スウチ</t>
    </rPh>
    <rPh sb="11" eb="13">
      <t>ウワガ</t>
    </rPh>
    <rPh sb="15" eb="17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</si>
</sst>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%"/>
  </numFmts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38" fontId="0" fillId="0" borderId="0" xfId="0" applyNumberFormat="1">
      <alignment vertical="center"/>
    </xf>
    <xf numFmtId="0" fontId="0" fillId="0" borderId="0" xfId="0" applyBorder="1">
      <alignment vertical="center"/>
    </xf>
    <xf numFmtId="176" fontId="0" fillId="0" borderId="3" xfId="0" applyNumberFormat="1" applyBorder="1">
      <alignment vertical="center"/>
    </xf>
    <xf numFmtId="176" fontId="0" fillId="0" borderId="2" xfId="0" applyNumberFormat="1" applyBorder="1">
      <alignment vertical="center"/>
    </xf>
    <xf numFmtId="0" fontId="0" fillId="2" borderId="1" xfId="0" applyFill="1" applyBorder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38" fontId="0" fillId="2" borderId="0" xfId="1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6"/>
  <sheetViews>
    <sheetView tabSelected="1" view="pageBreakPreview" zoomScale="60" zoomScaleNormal="70" workbookViewId="0">
      <selection activeCell="D14" sqref="D14"/>
    </sheetView>
  </sheetViews>
  <sheetFormatPr defaultRowHeight="18.75" x14ac:dyDescent="0.4"/>
  <cols>
    <col min="1" max="1" width="23.25" customWidth="1"/>
    <col min="2" max="13" width="11.5" bestFit="1" customWidth="1"/>
    <col min="14" max="16" width="11.75" bestFit="1" customWidth="1"/>
    <col min="17" max="18" width="12.625" bestFit="1" customWidth="1"/>
    <col min="19" max="20" width="10.625" bestFit="1" customWidth="1"/>
    <col min="21" max="22" width="11.75" bestFit="1" customWidth="1"/>
  </cols>
  <sheetData>
    <row r="1" spans="1:22" x14ac:dyDescent="0.4">
      <c r="A1" t="s">
        <v>22</v>
      </c>
    </row>
    <row r="3" spans="1:22" x14ac:dyDescent="0.4">
      <c r="A3" t="s">
        <v>0</v>
      </c>
      <c r="B3" s="9"/>
      <c r="C3" t="s">
        <v>36</v>
      </c>
    </row>
    <row r="4" spans="1:22" x14ac:dyDescent="0.4">
      <c r="B4" s="8" t="s">
        <v>24</v>
      </c>
    </row>
    <row r="5" spans="1:22" x14ac:dyDescent="0.4">
      <c r="B5" t="s">
        <v>34</v>
      </c>
    </row>
    <row r="6" spans="1:22" x14ac:dyDescent="0.4">
      <c r="B6" t="s">
        <v>35</v>
      </c>
    </row>
    <row r="7" spans="1:22" x14ac:dyDescent="0.4">
      <c r="B7" s="8" t="s">
        <v>20</v>
      </c>
    </row>
    <row r="8" spans="1:22" x14ac:dyDescent="0.4">
      <c r="O8" s="4"/>
    </row>
    <row r="9" spans="1:22" ht="19.5" thickBot="1" x14ac:dyDescent="0.45">
      <c r="B9" t="s">
        <v>25</v>
      </c>
      <c r="D9" s="7">
        <v>9</v>
      </c>
      <c r="E9" t="s">
        <v>4</v>
      </c>
      <c r="F9" t="s">
        <v>28</v>
      </c>
      <c r="H9" s="7">
        <v>70000</v>
      </c>
      <c r="I9" t="s">
        <v>11</v>
      </c>
      <c r="J9" t="s">
        <v>30</v>
      </c>
      <c r="L9" s="7">
        <v>300000</v>
      </c>
      <c r="M9" t="s">
        <v>11</v>
      </c>
      <c r="N9" t="s">
        <v>12</v>
      </c>
      <c r="O9" s="7">
        <v>1000</v>
      </c>
      <c r="P9" t="s">
        <v>13</v>
      </c>
      <c r="Q9" t="s">
        <v>7</v>
      </c>
      <c r="R9" s="7">
        <v>30</v>
      </c>
      <c r="S9" t="s">
        <v>8</v>
      </c>
    </row>
    <row r="10" spans="1:22" ht="19.5" thickBot="1" x14ac:dyDescent="0.45">
      <c r="B10" t="s">
        <v>26</v>
      </c>
      <c r="D10" s="7">
        <v>10</v>
      </c>
      <c r="E10" t="s">
        <v>27</v>
      </c>
      <c r="F10" t="s">
        <v>29</v>
      </c>
      <c r="H10" s="7">
        <v>50000</v>
      </c>
      <c r="I10" t="s">
        <v>8</v>
      </c>
      <c r="J10" t="s">
        <v>33</v>
      </c>
      <c r="M10" s="7">
        <v>160000</v>
      </c>
      <c r="N10" t="s">
        <v>8</v>
      </c>
    </row>
    <row r="11" spans="1:22" x14ac:dyDescent="0.4">
      <c r="A11" t="s">
        <v>6</v>
      </c>
    </row>
    <row r="12" spans="1:22" x14ac:dyDescent="0.4">
      <c r="A12" t="s">
        <v>5</v>
      </c>
      <c r="B12" s="1">
        <v>1</v>
      </c>
      <c r="C12" s="1">
        <v>2</v>
      </c>
      <c r="D12" s="1">
        <v>3</v>
      </c>
      <c r="E12" s="1">
        <v>4</v>
      </c>
      <c r="F12" s="1">
        <v>5</v>
      </c>
      <c r="G12" s="1">
        <v>6</v>
      </c>
      <c r="H12" s="1">
        <v>7</v>
      </c>
      <c r="I12" s="1">
        <v>8</v>
      </c>
      <c r="J12" s="1">
        <v>9</v>
      </c>
      <c r="K12" s="1">
        <v>10</v>
      </c>
      <c r="L12" s="1">
        <v>11</v>
      </c>
      <c r="M12" s="1">
        <v>12</v>
      </c>
      <c r="N12" s="1" t="s">
        <v>9</v>
      </c>
    </row>
    <row r="13" spans="1:22" x14ac:dyDescent="0.4">
      <c r="A13" t="s">
        <v>31</v>
      </c>
      <c r="B13" s="10">
        <v>250.43040000000002</v>
      </c>
      <c r="C13" s="10">
        <v>341.649</v>
      </c>
      <c r="D13" s="10">
        <v>1004.3302500000001</v>
      </c>
      <c r="E13" s="10">
        <v>1221.8579999999997</v>
      </c>
      <c r="F13" s="10">
        <v>1338.2374499999999</v>
      </c>
      <c r="G13" s="10">
        <v>1259.7255</v>
      </c>
      <c r="H13" s="10">
        <v>1181.7184500000001</v>
      </c>
      <c r="I13" s="10">
        <v>1192.1530499999999</v>
      </c>
      <c r="J13" s="10">
        <v>1037.5695000000003</v>
      </c>
      <c r="K13" s="10">
        <v>881.72370000000001</v>
      </c>
      <c r="L13" s="10">
        <v>557.91449999999998</v>
      </c>
      <c r="M13" s="10">
        <v>199.561725</v>
      </c>
      <c r="N13" s="2">
        <f>SUM(B13:M13)</f>
        <v>10466.871525</v>
      </c>
    </row>
    <row r="14" spans="1:22" x14ac:dyDescent="0.4">
      <c r="A14" t="s">
        <v>10</v>
      </c>
      <c r="B14" s="2">
        <f t="shared" ref="B14:M14" si="0">B13*$R$9</f>
        <v>7512.9120000000003</v>
      </c>
      <c r="C14" s="2">
        <f t="shared" si="0"/>
        <v>10249.469999999999</v>
      </c>
      <c r="D14" s="2">
        <f t="shared" si="0"/>
        <v>30129.907500000001</v>
      </c>
      <c r="E14" s="2">
        <f t="shared" si="0"/>
        <v>36655.739999999991</v>
      </c>
      <c r="F14" s="2">
        <f t="shared" si="0"/>
        <v>40147.123499999994</v>
      </c>
      <c r="G14" s="2">
        <f t="shared" si="0"/>
        <v>37791.764999999999</v>
      </c>
      <c r="H14" s="2">
        <f t="shared" si="0"/>
        <v>35451.553500000002</v>
      </c>
      <c r="I14" s="2">
        <f t="shared" si="0"/>
        <v>35764.591499999995</v>
      </c>
      <c r="J14" s="2">
        <f t="shared" si="0"/>
        <v>31127.08500000001</v>
      </c>
      <c r="K14" s="2">
        <f t="shared" si="0"/>
        <v>26451.710999999999</v>
      </c>
      <c r="L14" s="2">
        <f t="shared" si="0"/>
        <v>16737.434999999998</v>
      </c>
      <c r="M14" s="2">
        <f t="shared" si="0"/>
        <v>5986.8517499999998</v>
      </c>
      <c r="N14" s="2">
        <f>SUM(B14:M14)</f>
        <v>314006.14575000003</v>
      </c>
    </row>
    <row r="15" spans="1:22" x14ac:dyDescent="0.4">
      <c r="A15" t="s">
        <v>21</v>
      </c>
    </row>
    <row r="16" spans="1:22" x14ac:dyDescent="0.4">
      <c r="A16" t="s">
        <v>1</v>
      </c>
      <c r="B16" s="1">
        <v>0</v>
      </c>
      <c r="C16" s="1">
        <v>1</v>
      </c>
      <c r="D16" s="1">
        <v>2</v>
      </c>
      <c r="E16" s="1">
        <v>3</v>
      </c>
      <c r="F16" s="1">
        <v>4</v>
      </c>
      <c r="G16" s="1">
        <v>5</v>
      </c>
      <c r="H16" s="1">
        <v>6</v>
      </c>
      <c r="I16" s="1">
        <v>7</v>
      </c>
      <c r="J16" s="1">
        <v>8</v>
      </c>
      <c r="K16" s="1">
        <v>9</v>
      </c>
      <c r="L16" s="1">
        <v>10</v>
      </c>
      <c r="M16" s="1">
        <v>11</v>
      </c>
      <c r="N16" s="1">
        <v>12</v>
      </c>
      <c r="O16" s="1">
        <v>13</v>
      </c>
      <c r="P16" s="1">
        <v>14</v>
      </c>
      <c r="Q16" s="1">
        <v>15</v>
      </c>
      <c r="R16" s="1">
        <v>16</v>
      </c>
      <c r="S16" s="1">
        <v>17</v>
      </c>
      <c r="T16" s="1">
        <v>18</v>
      </c>
      <c r="U16" s="1">
        <v>19</v>
      </c>
      <c r="V16" s="1">
        <v>20</v>
      </c>
    </row>
    <row r="17" spans="1:22" x14ac:dyDescent="0.4">
      <c r="A17" t="s">
        <v>3</v>
      </c>
    </row>
    <row r="18" spans="1:22" x14ac:dyDescent="0.4">
      <c r="A18" t="s">
        <v>14</v>
      </c>
      <c r="B18" s="2">
        <f>-(L9-H9)*D9-(M10-H10)*D10</f>
        <v>-3170000</v>
      </c>
    </row>
    <row r="19" spans="1:22" x14ac:dyDescent="0.4">
      <c r="A19" t="s">
        <v>15</v>
      </c>
      <c r="C19" s="2">
        <f>-O$9*D$9</f>
        <v>-9000</v>
      </c>
      <c r="D19" s="2">
        <f>C19</f>
        <v>-9000</v>
      </c>
      <c r="E19" s="2">
        <f t="shared" ref="E19:V19" si="1">D19</f>
        <v>-9000</v>
      </c>
      <c r="F19" s="2">
        <f t="shared" si="1"/>
        <v>-9000</v>
      </c>
      <c r="G19" s="2">
        <f t="shared" si="1"/>
        <v>-9000</v>
      </c>
      <c r="H19" s="2">
        <f t="shared" si="1"/>
        <v>-9000</v>
      </c>
      <c r="I19" s="2">
        <f t="shared" si="1"/>
        <v>-9000</v>
      </c>
      <c r="J19" s="2">
        <f t="shared" si="1"/>
        <v>-9000</v>
      </c>
      <c r="K19" s="2">
        <f t="shared" si="1"/>
        <v>-9000</v>
      </c>
      <c r="L19" s="2">
        <f t="shared" si="1"/>
        <v>-9000</v>
      </c>
      <c r="M19" s="2">
        <f t="shared" si="1"/>
        <v>-9000</v>
      </c>
      <c r="N19" s="2">
        <f t="shared" si="1"/>
        <v>-9000</v>
      </c>
      <c r="O19" s="2">
        <f t="shared" si="1"/>
        <v>-9000</v>
      </c>
      <c r="P19" s="2">
        <f t="shared" si="1"/>
        <v>-9000</v>
      </c>
      <c r="Q19" s="2">
        <f t="shared" si="1"/>
        <v>-9000</v>
      </c>
      <c r="R19" s="2">
        <f t="shared" si="1"/>
        <v>-9000</v>
      </c>
      <c r="S19" s="2">
        <f t="shared" si="1"/>
        <v>-9000</v>
      </c>
      <c r="T19" s="2">
        <f t="shared" si="1"/>
        <v>-9000</v>
      </c>
      <c r="U19" s="2">
        <f t="shared" si="1"/>
        <v>-9000</v>
      </c>
      <c r="V19" s="2">
        <f t="shared" si="1"/>
        <v>-9000</v>
      </c>
    </row>
    <row r="20" spans="1:22" x14ac:dyDescent="0.4">
      <c r="A20" t="s">
        <v>32</v>
      </c>
      <c r="C20" s="2"/>
      <c r="D20" s="2"/>
      <c r="E20" s="2"/>
      <c r="F20" s="2"/>
      <c r="G20" s="2"/>
      <c r="H20" s="2"/>
      <c r="I20" s="2"/>
      <c r="J20" s="2"/>
      <c r="K20" s="2"/>
      <c r="L20" s="2">
        <f>-M10*D10</f>
        <v>-1600000</v>
      </c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x14ac:dyDescent="0.4">
      <c r="A21" t="s">
        <v>2</v>
      </c>
    </row>
    <row r="22" spans="1:22" x14ac:dyDescent="0.4">
      <c r="A22" t="s">
        <v>16</v>
      </c>
      <c r="C22" s="3">
        <f>N14</f>
        <v>314006.14575000003</v>
      </c>
      <c r="D22" s="3">
        <f>C22</f>
        <v>314006.14575000003</v>
      </c>
      <c r="E22" s="3">
        <f t="shared" ref="E22:P22" si="2">D22</f>
        <v>314006.14575000003</v>
      </c>
      <c r="F22" s="3">
        <f t="shared" si="2"/>
        <v>314006.14575000003</v>
      </c>
      <c r="G22" s="3">
        <f t="shared" si="2"/>
        <v>314006.14575000003</v>
      </c>
      <c r="H22" s="3">
        <f t="shared" si="2"/>
        <v>314006.14575000003</v>
      </c>
      <c r="I22" s="3">
        <f t="shared" si="2"/>
        <v>314006.14575000003</v>
      </c>
      <c r="J22" s="3">
        <f t="shared" si="2"/>
        <v>314006.14575000003</v>
      </c>
      <c r="K22" s="3">
        <f t="shared" si="2"/>
        <v>314006.14575000003</v>
      </c>
      <c r="L22" s="3">
        <f t="shared" si="2"/>
        <v>314006.14575000003</v>
      </c>
      <c r="M22" s="3">
        <f t="shared" si="2"/>
        <v>314006.14575000003</v>
      </c>
      <c r="N22" s="3">
        <f t="shared" si="2"/>
        <v>314006.14575000003</v>
      </c>
      <c r="O22" s="3">
        <f t="shared" si="2"/>
        <v>314006.14575000003</v>
      </c>
      <c r="P22" s="3">
        <f t="shared" si="2"/>
        <v>314006.14575000003</v>
      </c>
      <c r="Q22" s="3">
        <f>P22</f>
        <v>314006.14575000003</v>
      </c>
      <c r="R22" s="3">
        <f t="shared" ref="R22:V22" si="3">Q22</f>
        <v>314006.14575000003</v>
      </c>
      <c r="S22" s="3">
        <f t="shared" si="3"/>
        <v>314006.14575000003</v>
      </c>
      <c r="T22" s="3">
        <f t="shared" si="3"/>
        <v>314006.14575000003</v>
      </c>
      <c r="U22" s="3">
        <f>T22</f>
        <v>314006.14575000003</v>
      </c>
      <c r="V22" s="3">
        <f t="shared" si="3"/>
        <v>314006.14575000003</v>
      </c>
    </row>
    <row r="23" spans="1:22" x14ac:dyDescent="0.4">
      <c r="A23" t="s">
        <v>17</v>
      </c>
      <c r="B23" s="3">
        <f>B18+B19+B22+B20</f>
        <v>-3170000</v>
      </c>
      <c r="C23" s="3">
        <f t="shared" ref="C23:V23" si="4">C18+C19+C22+C20</f>
        <v>305006.14575000003</v>
      </c>
      <c r="D23" s="3">
        <f t="shared" si="4"/>
        <v>305006.14575000003</v>
      </c>
      <c r="E23" s="3">
        <f t="shared" si="4"/>
        <v>305006.14575000003</v>
      </c>
      <c r="F23" s="3">
        <f t="shared" si="4"/>
        <v>305006.14575000003</v>
      </c>
      <c r="G23" s="3">
        <f t="shared" si="4"/>
        <v>305006.14575000003</v>
      </c>
      <c r="H23" s="3">
        <f t="shared" si="4"/>
        <v>305006.14575000003</v>
      </c>
      <c r="I23" s="3">
        <f t="shared" si="4"/>
        <v>305006.14575000003</v>
      </c>
      <c r="J23" s="3">
        <f t="shared" si="4"/>
        <v>305006.14575000003</v>
      </c>
      <c r="K23" s="3">
        <f t="shared" si="4"/>
        <v>305006.14575000003</v>
      </c>
      <c r="L23" s="3">
        <f t="shared" si="4"/>
        <v>-1294993.8542499999</v>
      </c>
      <c r="M23" s="3">
        <f t="shared" si="4"/>
        <v>305006.14575000003</v>
      </c>
      <c r="N23" s="3">
        <f t="shared" si="4"/>
        <v>305006.14575000003</v>
      </c>
      <c r="O23" s="3">
        <f t="shared" si="4"/>
        <v>305006.14575000003</v>
      </c>
      <c r="P23" s="3">
        <f t="shared" si="4"/>
        <v>305006.14575000003</v>
      </c>
      <c r="Q23" s="3">
        <f t="shared" si="4"/>
        <v>305006.14575000003</v>
      </c>
      <c r="R23" s="3">
        <f t="shared" si="4"/>
        <v>305006.14575000003</v>
      </c>
      <c r="S23" s="3">
        <f t="shared" si="4"/>
        <v>305006.14575000003</v>
      </c>
      <c r="T23" s="3">
        <f t="shared" si="4"/>
        <v>305006.14575000003</v>
      </c>
      <c r="U23" s="3">
        <f t="shared" si="4"/>
        <v>305006.14575000003</v>
      </c>
      <c r="V23" s="3">
        <f t="shared" si="4"/>
        <v>305006.14575000003</v>
      </c>
    </row>
    <row r="24" spans="1:22" ht="19.5" thickBot="1" x14ac:dyDescent="0.45">
      <c r="A24" t="s">
        <v>23</v>
      </c>
      <c r="B24" s="3">
        <f>B23</f>
        <v>-3170000</v>
      </c>
      <c r="C24" s="3">
        <f>B24+C23</f>
        <v>-2864993.8542499999</v>
      </c>
      <c r="D24" s="3">
        <f t="shared" ref="D24:Q24" si="5">C24+D23</f>
        <v>-2559987.7084999997</v>
      </c>
      <c r="E24" s="3">
        <f t="shared" si="5"/>
        <v>-2254981.5627499996</v>
      </c>
      <c r="F24" s="3">
        <f t="shared" si="5"/>
        <v>-1949975.4169999994</v>
      </c>
      <c r="G24" s="3">
        <f t="shared" si="5"/>
        <v>-1644969.2712499993</v>
      </c>
      <c r="H24" s="3">
        <f t="shared" si="5"/>
        <v>-1339963.1254999992</v>
      </c>
      <c r="I24" s="3">
        <f t="shared" si="5"/>
        <v>-1034956.9797499991</v>
      </c>
      <c r="J24" s="3">
        <f t="shared" si="5"/>
        <v>-729950.8339999991</v>
      </c>
      <c r="K24" s="3">
        <f t="shared" si="5"/>
        <v>-424944.68824999908</v>
      </c>
      <c r="L24" s="3">
        <f t="shared" si="5"/>
        <v>-1719938.5424999991</v>
      </c>
      <c r="M24" s="3">
        <f t="shared" si="5"/>
        <v>-1414932.3967499989</v>
      </c>
      <c r="N24" s="3">
        <f t="shared" si="5"/>
        <v>-1109926.2509999988</v>
      </c>
      <c r="O24" s="3">
        <f t="shared" si="5"/>
        <v>-804920.10524999874</v>
      </c>
      <c r="P24" s="3">
        <f t="shared" si="5"/>
        <v>-499913.95949999872</v>
      </c>
      <c r="Q24" s="3">
        <f t="shared" si="5"/>
        <v>-194907.81374999869</v>
      </c>
      <c r="R24" s="3">
        <f t="shared" ref="R24" si="6">Q24+R23</f>
        <v>110098.33200000133</v>
      </c>
      <c r="S24" s="3">
        <f t="shared" ref="S24" si="7">R24+S23</f>
        <v>415104.47775000136</v>
      </c>
      <c r="T24" s="3">
        <f t="shared" ref="T24" si="8">S24+T23</f>
        <v>720110.62350000138</v>
      </c>
      <c r="U24" s="3">
        <f t="shared" ref="U24" si="9">T24+U23</f>
        <v>1025116.7692500014</v>
      </c>
      <c r="V24" s="3">
        <f t="shared" ref="V24" si="10">U24+V23</f>
        <v>1330122.9150000014</v>
      </c>
    </row>
    <row r="25" spans="1:22" ht="19.5" thickBot="1" x14ac:dyDescent="0.45">
      <c r="A25" t="s">
        <v>18</v>
      </c>
      <c r="B25" s="6">
        <f>IRR(B23:Q23)</f>
        <v>-8.9733289921682946E-3</v>
      </c>
    </row>
    <row r="26" spans="1:22" ht="19.5" thickBot="1" x14ac:dyDescent="0.45">
      <c r="A26" t="s">
        <v>19</v>
      </c>
      <c r="B26" s="5">
        <f>IRR(B23:V23)</f>
        <v>3.6091172267578298E-2</v>
      </c>
    </row>
  </sheetData>
  <phoneticPr fontId="2"/>
  <pageMargins left="0.7" right="0.7" top="0.75" bottom="0.75" header="0.3" footer="0.3"/>
  <pageSetup paperSize="8" scale="45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前原 充宏</dc:creator>
  <cp:lastModifiedBy>前原 充宏</cp:lastModifiedBy>
  <cp:lastPrinted>2024-02-13T09:14:16Z</cp:lastPrinted>
  <dcterms:created xsi:type="dcterms:W3CDTF">2024-02-13T06:36:43Z</dcterms:created>
  <dcterms:modified xsi:type="dcterms:W3CDTF">2024-05-29T07:49:04Z</dcterms:modified>
</cp:coreProperties>
</file>