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作成例 比較表 (空調)" sheetId="10" r:id="rId1"/>
    <sheet name="作成例 比較表(給湯)" sheetId="8" r:id="rId2"/>
  </sheets>
  <definedNames>
    <definedName name="_xlnm.Print_Area" localSheetId="0">'作成例 比較表 (空調)'!$A$1:$M$38</definedName>
    <definedName name="_xlnm.Print_Area" localSheetId="1">'作成例 比較表(給湯)'!$A$1:$M$38</definedName>
  </definedName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0" l="1"/>
  <c r="D6" i="10"/>
  <c r="D32" i="10"/>
  <c r="D31" i="10"/>
  <c r="D22" i="10" s="1"/>
  <c r="D23" i="10" s="1"/>
  <c r="D24" i="10" s="1"/>
  <c r="E22" i="10"/>
  <c r="E23" i="10" s="1"/>
  <c r="E24" i="10" s="1"/>
  <c r="D30" i="10"/>
  <c r="H22" i="10" s="1"/>
  <c r="H23" i="10" s="1"/>
  <c r="H24" i="10" s="1"/>
  <c r="D29" i="10"/>
  <c r="I7" i="10" l="1"/>
  <c r="I8" i="10" s="1"/>
  <c r="C14" i="10"/>
  <c r="C15" i="10" s="1"/>
  <c r="C16" i="10" s="1"/>
  <c r="J22" i="10"/>
  <c r="J23" i="10" s="1"/>
  <c r="J24" i="10" s="1"/>
  <c r="B14" i="10"/>
  <c r="B15" i="10" s="1"/>
  <c r="B16" i="10" s="1"/>
  <c r="I22" i="10"/>
  <c r="I23" i="10" s="1"/>
  <c r="I24" i="10" s="1"/>
  <c r="J7" i="10"/>
  <c r="J8" i="10" s="1"/>
  <c r="E14" i="10"/>
  <c r="E15" i="10" s="1"/>
  <c r="E16" i="10" s="1"/>
  <c r="B6" i="10"/>
  <c r="B7" i="10" s="1"/>
  <c r="B8" i="10" s="1"/>
  <c r="I14" i="10"/>
  <c r="I15" i="10" s="1"/>
  <c r="I16" i="10" s="1"/>
  <c r="B22" i="10"/>
  <c r="B23" i="10" s="1"/>
  <c r="B24" i="10" s="1"/>
  <c r="F24" i="10" s="1"/>
  <c r="D14" i="10"/>
  <c r="D15" i="10" s="1"/>
  <c r="D16" i="10" s="1"/>
  <c r="G14" i="10"/>
  <c r="G15" i="10" s="1"/>
  <c r="G16" i="10" s="1"/>
  <c r="H14" i="10"/>
  <c r="H15" i="10" s="1"/>
  <c r="H16" i="10" s="1"/>
  <c r="C6" i="10"/>
  <c r="C7" i="10" s="1"/>
  <c r="C8" i="10" s="1"/>
  <c r="J14" i="10"/>
  <c r="J15" i="10" s="1"/>
  <c r="J16" i="10" s="1"/>
  <c r="C22" i="10"/>
  <c r="C23" i="10" s="1"/>
  <c r="C24" i="10" s="1"/>
  <c r="D7" i="10"/>
  <c r="D8" i="10" s="1"/>
  <c r="E7" i="10"/>
  <c r="E8" i="10" s="1"/>
  <c r="G6" i="10"/>
  <c r="G7" i="10" s="1"/>
  <c r="G8" i="10" s="1"/>
  <c r="G22" i="10"/>
  <c r="G23" i="10" s="1"/>
  <c r="G24" i="10" s="1"/>
  <c r="K24" i="10" s="1"/>
  <c r="K25" i="10" s="1"/>
  <c r="H6" i="10"/>
  <c r="H7" i="10" s="1"/>
  <c r="H8" i="10" s="1"/>
  <c r="K16" i="10" l="1"/>
  <c r="K17" i="10" s="1"/>
  <c r="F8" i="10"/>
  <c r="K8" i="10"/>
  <c r="K9" i="10" s="1"/>
  <c r="K26" i="10" s="1"/>
  <c r="F25" i="10"/>
  <c r="L24" i="10"/>
  <c r="M24" i="10" s="1"/>
  <c r="F9" i="10"/>
  <c r="L8" i="10"/>
  <c r="M8" i="10" s="1"/>
  <c r="F16" i="10"/>
  <c r="F17" i="10" l="1"/>
  <c r="L16" i="10"/>
  <c r="M16" i="10" s="1"/>
  <c r="F26" i="10"/>
  <c r="N26" i="10" s="1"/>
  <c r="M26" i="10"/>
  <c r="M28" i="10"/>
  <c r="M27" i="10" l="1"/>
  <c r="O26" i="10"/>
  <c r="D32" i="8" l="1"/>
  <c r="E22" i="8" s="1"/>
  <c r="E23" i="8" s="1"/>
  <c r="E24" i="8" s="1"/>
  <c r="D31" i="8"/>
  <c r="D22" i="8" s="1"/>
  <c r="D23" i="8" s="1"/>
  <c r="D24" i="8" s="1"/>
  <c r="D30" i="8"/>
  <c r="H22" i="8" s="1"/>
  <c r="H23" i="8" s="1"/>
  <c r="H24" i="8" s="1"/>
  <c r="D29" i="8"/>
  <c r="J22" i="8"/>
  <c r="J23" i="8" s="1"/>
  <c r="J24" i="8" s="1"/>
  <c r="E14" i="8"/>
  <c r="E15" i="8" s="1"/>
  <c r="E16" i="8" s="1"/>
  <c r="J6" i="8"/>
  <c r="J7" i="8" s="1"/>
  <c r="J8" i="8" s="1"/>
  <c r="I6" i="8" l="1"/>
  <c r="I7" i="8" s="1"/>
  <c r="I8" i="8" s="1"/>
  <c r="D14" i="8"/>
  <c r="D15" i="8" s="1"/>
  <c r="D16" i="8" s="1"/>
  <c r="I14" i="8"/>
  <c r="I15" i="8" s="1"/>
  <c r="I16" i="8" s="1"/>
  <c r="I22" i="8"/>
  <c r="I23" i="8" s="1"/>
  <c r="I24" i="8" s="1"/>
  <c r="D33" i="8"/>
  <c r="G14" i="8"/>
  <c r="G15" i="8" s="1"/>
  <c r="G16" i="8" s="1"/>
  <c r="B22" i="8"/>
  <c r="B23" i="8" s="1"/>
  <c r="B24" i="8" s="1"/>
  <c r="B6" i="8"/>
  <c r="B7" i="8" s="1"/>
  <c r="B8" i="8" s="1"/>
  <c r="B14" i="8"/>
  <c r="B15" i="8" s="1"/>
  <c r="B16" i="8" s="1"/>
  <c r="H14" i="8"/>
  <c r="H15" i="8" s="1"/>
  <c r="H16" i="8" s="1"/>
  <c r="K16" i="8" s="1"/>
  <c r="K17" i="8" s="1"/>
  <c r="C14" i="8"/>
  <c r="C15" i="8" s="1"/>
  <c r="C16" i="8" s="1"/>
  <c r="C6" i="8"/>
  <c r="C7" i="8" s="1"/>
  <c r="C8" i="8" s="1"/>
  <c r="J14" i="8"/>
  <c r="J15" i="8" s="1"/>
  <c r="J16" i="8" s="1"/>
  <c r="C22" i="8"/>
  <c r="C23" i="8" s="1"/>
  <c r="C24" i="8" s="1"/>
  <c r="F24" i="8" s="1"/>
  <c r="D6" i="8"/>
  <c r="D7" i="8" s="1"/>
  <c r="D8" i="8" s="1"/>
  <c r="E6" i="8"/>
  <c r="E7" i="8" s="1"/>
  <c r="E8" i="8" s="1"/>
  <c r="G6" i="8"/>
  <c r="G7" i="8" s="1"/>
  <c r="G8" i="8" s="1"/>
  <c r="G22" i="8"/>
  <c r="G23" i="8" s="1"/>
  <c r="G24" i="8" s="1"/>
  <c r="K24" i="8" s="1"/>
  <c r="K25" i="8" s="1"/>
  <c r="H6" i="8"/>
  <c r="H7" i="8" s="1"/>
  <c r="H8" i="8" s="1"/>
  <c r="F16" i="8" l="1"/>
  <c r="F8" i="8"/>
  <c r="F9" i="8" s="1"/>
  <c r="K8" i="8"/>
  <c r="K9" i="8" s="1"/>
  <c r="K26" i="8" s="1"/>
  <c r="F25" i="8"/>
  <c r="L24" i="8"/>
  <c r="M24" i="8" s="1"/>
  <c r="L16" i="8"/>
  <c r="M16" i="8" s="1"/>
  <c r="F17" i="8"/>
  <c r="L8" i="8" l="1"/>
  <c r="M8" i="8" s="1"/>
  <c r="F26" i="8"/>
  <c r="N26" i="8" s="1"/>
  <c r="M26" i="8"/>
  <c r="M27" i="8" l="1"/>
  <c r="O26" i="8"/>
  <c r="M28" i="8"/>
</calcChain>
</file>

<file path=xl/sharedStrings.xml><?xml version="1.0" encoding="utf-8"?>
<sst xmlns="http://schemas.openxmlformats.org/spreadsheetml/2006/main" count="194" uniqueCount="56">
  <si>
    <t>エネルギー消費の削減量の計算</t>
    <rPh sb="5" eb="7">
      <t>ショウヒ</t>
    </rPh>
    <rPh sb="8" eb="10">
      <t>サクゲン</t>
    </rPh>
    <rPh sb="10" eb="11">
      <t>リョウ</t>
    </rPh>
    <rPh sb="12" eb="14">
      <t>ケイサン</t>
    </rPh>
    <phoneticPr fontId="2"/>
  </si>
  <si>
    <t>電気</t>
    <rPh sb="0" eb="2">
      <t>デンキ</t>
    </rPh>
    <phoneticPr fontId="2"/>
  </si>
  <si>
    <t>年間使用時間</t>
    <rPh sb="0" eb="2">
      <t>ネンカン</t>
    </rPh>
    <rPh sb="2" eb="4">
      <t>シヨウ</t>
    </rPh>
    <rPh sb="4" eb="6">
      <t>ジカン</t>
    </rPh>
    <phoneticPr fontId="2"/>
  </si>
  <si>
    <t>使用時間</t>
    <rPh sb="0" eb="2">
      <t>シヨウ</t>
    </rPh>
    <rPh sb="2" eb="4">
      <t>ジカン</t>
    </rPh>
    <phoneticPr fontId="2"/>
  </si>
  <si>
    <t>使用日数</t>
    <rPh sb="0" eb="2">
      <t>シヨウ</t>
    </rPh>
    <rPh sb="2" eb="4">
      <t>ニッスウ</t>
    </rPh>
    <phoneticPr fontId="2"/>
  </si>
  <si>
    <t>使用電力（年間）</t>
    <rPh sb="0" eb="2">
      <t>シヨウ</t>
    </rPh>
    <rPh sb="2" eb="4">
      <t>デンリョク</t>
    </rPh>
    <rPh sb="5" eb="7">
      <t>ネンカン</t>
    </rPh>
    <phoneticPr fontId="2"/>
  </si>
  <si>
    <t>排出係数</t>
    <rPh sb="0" eb="2">
      <t>ハイシュツ</t>
    </rPh>
    <rPh sb="2" eb="4">
      <t>ケイスウ</t>
    </rPh>
    <phoneticPr fontId="2"/>
  </si>
  <si>
    <t>既設設備：電気計</t>
    <rPh sb="0" eb="2">
      <t>キセツ</t>
    </rPh>
    <rPh sb="2" eb="4">
      <t>セツビ</t>
    </rPh>
    <rPh sb="5" eb="7">
      <t>デンキ</t>
    </rPh>
    <rPh sb="7" eb="8">
      <t>ケイ</t>
    </rPh>
    <phoneticPr fontId="2"/>
  </si>
  <si>
    <t>既設設備：灯油計</t>
    <rPh sb="0" eb="2">
      <t>キセツ</t>
    </rPh>
    <rPh sb="2" eb="4">
      <t>セツビ</t>
    </rPh>
    <rPh sb="5" eb="7">
      <t>トウユ</t>
    </rPh>
    <rPh sb="7" eb="8">
      <t>ケイ</t>
    </rPh>
    <phoneticPr fontId="2"/>
  </si>
  <si>
    <t>既設設備：ガス計</t>
    <rPh sb="0" eb="2">
      <t>キセツ</t>
    </rPh>
    <rPh sb="2" eb="4">
      <t>セツビ</t>
    </rPh>
    <rPh sb="7" eb="8">
      <t>ケイ</t>
    </rPh>
    <phoneticPr fontId="2"/>
  </si>
  <si>
    <t>更新設備：電気計</t>
    <rPh sb="2" eb="4">
      <t>セツビ</t>
    </rPh>
    <rPh sb="5" eb="7">
      <t>デンキ</t>
    </rPh>
    <phoneticPr fontId="2"/>
  </si>
  <si>
    <t>更新設備：灯油計</t>
    <rPh sb="2" eb="4">
      <t>セツビ</t>
    </rPh>
    <rPh sb="5" eb="7">
      <t>トウユ</t>
    </rPh>
    <phoneticPr fontId="2"/>
  </si>
  <si>
    <t>更新設備：ガス計</t>
    <rPh sb="2" eb="4">
      <t>セツビ</t>
    </rPh>
    <phoneticPr fontId="2"/>
  </si>
  <si>
    <t>ガス削減量</t>
    <rPh sb="2" eb="4">
      <t>サクゲン</t>
    </rPh>
    <rPh sb="4" eb="5">
      <t>リョウ</t>
    </rPh>
    <phoneticPr fontId="2"/>
  </si>
  <si>
    <t>灯油削減量</t>
    <rPh sb="0" eb="2">
      <t>トウユ</t>
    </rPh>
    <rPh sb="2" eb="4">
      <t>サクゲン</t>
    </rPh>
    <rPh sb="4" eb="5">
      <t>リョウ</t>
    </rPh>
    <phoneticPr fontId="2"/>
  </si>
  <si>
    <t>電気削減量</t>
    <rPh sb="0" eb="2">
      <t>デンキ</t>
    </rPh>
    <rPh sb="2" eb="4">
      <t>サクゲン</t>
    </rPh>
    <rPh sb="4" eb="5">
      <t>リョウ</t>
    </rPh>
    <phoneticPr fontId="2"/>
  </si>
  <si>
    <t>CO2削減量：電気</t>
    <rPh sb="3" eb="5">
      <t>サクゲン</t>
    </rPh>
    <rPh sb="5" eb="6">
      <t>リョウ</t>
    </rPh>
    <rPh sb="7" eb="9">
      <t>デンキ</t>
    </rPh>
    <phoneticPr fontId="2"/>
  </si>
  <si>
    <t>CO2削減量：灯油</t>
    <rPh sb="3" eb="5">
      <t>サクゲン</t>
    </rPh>
    <rPh sb="5" eb="6">
      <t>リョウ</t>
    </rPh>
    <phoneticPr fontId="2"/>
  </si>
  <si>
    <t>CO2削減量：ガス</t>
    <rPh sb="3" eb="5">
      <t>サクゲン</t>
    </rPh>
    <rPh sb="5" eb="6">
      <t>リョウ</t>
    </rPh>
    <phoneticPr fontId="2"/>
  </si>
  <si>
    <t>CO2削減量合計</t>
    <rPh sb="6" eb="8">
      <t>ゴウケイ</t>
    </rPh>
    <phoneticPr fontId="2"/>
  </si>
  <si>
    <t>灯油</t>
    <rPh sb="0" eb="2">
      <t>トウユ</t>
    </rPh>
    <phoneticPr fontId="2"/>
  </si>
  <si>
    <t>ガス</t>
    <phoneticPr fontId="2"/>
  </si>
  <si>
    <r>
      <t>1台</t>
    </r>
    <r>
      <rPr>
        <sz val="8"/>
        <color theme="1"/>
        <rFont val="游ゴシック"/>
        <family val="3"/>
        <charset val="128"/>
        <scheme val="minor"/>
      </rPr>
      <t>あたり</t>
    </r>
    <r>
      <rPr>
        <sz val="9"/>
        <color theme="1"/>
        <rFont val="游ゴシック"/>
        <family val="2"/>
        <scheme val="minor"/>
      </rPr>
      <t>消費電力</t>
    </r>
    <rPh sb="1" eb="2">
      <t>ダイ</t>
    </rPh>
    <rPh sb="5" eb="7">
      <t>ショウヒ</t>
    </rPh>
    <rPh sb="7" eb="9">
      <t>デンリョク</t>
    </rPh>
    <phoneticPr fontId="2"/>
  </si>
  <si>
    <r>
      <t>1台</t>
    </r>
    <r>
      <rPr>
        <sz val="8"/>
        <color theme="1"/>
        <rFont val="游ゴシック"/>
        <family val="3"/>
        <charset val="128"/>
        <scheme val="minor"/>
      </rPr>
      <t>あたり</t>
    </r>
    <r>
      <rPr>
        <sz val="9"/>
        <color theme="1"/>
        <rFont val="游ゴシック"/>
        <family val="2"/>
        <scheme val="minor"/>
      </rPr>
      <t>ガス消費量</t>
    </r>
    <rPh sb="1" eb="2">
      <t>ダイ</t>
    </rPh>
    <rPh sb="7" eb="9">
      <t>ショウヒ</t>
    </rPh>
    <rPh sb="9" eb="10">
      <t>リョウ</t>
    </rPh>
    <phoneticPr fontId="2"/>
  </si>
  <si>
    <t>1台あたり灯油消費量</t>
    <rPh sb="5" eb="7">
      <t>トウユ</t>
    </rPh>
    <rPh sb="7" eb="9">
      <t>ショウヒ</t>
    </rPh>
    <rPh sb="9" eb="10">
      <t>リョウ</t>
    </rPh>
    <phoneticPr fontId="2"/>
  </si>
  <si>
    <t>CO2削減率</t>
    <rPh sb="3" eb="5">
      <t>サクゲン</t>
    </rPh>
    <rPh sb="5" eb="6">
      <t>リツ</t>
    </rPh>
    <phoneticPr fontId="2"/>
  </si>
  <si>
    <t>使用使用量（年間）</t>
    <rPh sb="0" eb="2">
      <t>シヨウ</t>
    </rPh>
    <rPh sb="2" eb="5">
      <t>シヨウリョウ</t>
    </rPh>
    <rPh sb="6" eb="8">
      <t>ネンカン</t>
    </rPh>
    <phoneticPr fontId="2"/>
  </si>
  <si>
    <t>使用時期</t>
    <rPh sb="0" eb="2">
      <t>シヨウ</t>
    </rPh>
    <rPh sb="2" eb="4">
      <t>ジキ</t>
    </rPh>
    <phoneticPr fontId="2"/>
  </si>
  <si>
    <t>電気合計</t>
    <rPh sb="0" eb="2">
      <t>デンキ</t>
    </rPh>
    <rPh sb="2" eb="4">
      <t>ゴウケイ</t>
    </rPh>
    <phoneticPr fontId="2"/>
  </si>
  <si>
    <t>灯油合計</t>
    <rPh sb="0" eb="2">
      <t>トウユ</t>
    </rPh>
    <rPh sb="2" eb="4">
      <t>ゴウケイ</t>
    </rPh>
    <phoneticPr fontId="2"/>
  </si>
  <si>
    <t>ガス合計</t>
    <rPh sb="2" eb="4">
      <t>ゴウケイ</t>
    </rPh>
    <phoneticPr fontId="2"/>
  </si>
  <si>
    <t>合計</t>
    <rPh sb="0" eb="2">
      <t>ゴウケイ</t>
    </rPh>
    <phoneticPr fontId="2"/>
  </si>
  <si>
    <t>CO2排出量小計</t>
    <rPh sb="3" eb="5">
      <t>ハイシュツ</t>
    </rPh>
    <rPh sb="5" eb="6">
      <t>リョウ</t>
    </rPh>
    <rPh sb="6" eb="8">
      <t>ショウケイ</t>
    </rPh>
    <phoneticPr fontId="2"/>
  </si>
  <si>
    <t>CO2排出量計</t>
    <rPh sb="3" eb="5">
      <t>ハイシュツ</t>
    </rPh>
    <rPh sb="5" eb="6">
      <t>リョウ</t>
    </rPh>
    <rPh sb="6" eb="7">
      <t>ケイ</t>
    </rPh>
    <phoneticPr fontId="2"/>
  </si>
  <si>
    <t>メーカー・型式</t>
    <rPh sb="5" eb="7">
      <t>カタシキ</t>
    </rPh>
    <phoneticPr fontId="2"/>
  </si>
  <si>
    <t>既設設備</t>
    <rPh sb="0" eb="2">
      <t>キセツ</t>
    </rPh>
    <rPh sb="2" eb="4">
      <t>セツビ</t>
    </rPh>
    <phoneticPr fontId="2"/>
  </si>
  <si>
    <t>更新設備</t>
    <rPh sb="2" eb="4">
      <t>セツビ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</si>
  <si>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</si>
  <si>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</si>
  <si>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日数</t>
    <rPh sb="0" eb="2">
      <t>ニッスウ</t>
    </rPh>
    <phoneticPr fontId="2"/>
  </si>
  <si>
    <t>夏期</t>
    <rPh sb="0" eb="1">
      <t>ナツ</t>
    </rPh>
    <phoneticPr fontId="2"/>
  </si>
  <si>
    <t>冬期</t>
    <rPh sb="0" eb="2">
      <t>トウキ</t>
    </rPh>
    <phoneticPr fontId="2"/>
  </si>
  <si>
    <t>　※2　夏期</t>
    <rPh sb="4" eb="6">
      <t>カキ</t>
    </rPh>
    <phoneticPr fontId="2"/>
  </si>
  <si>
    <t>←に入力してください。</t>
    <rPh sb="2" eb="4">
      <t>ニュウリョク</t>
    </rPh>
    <phoneticPr fontId="2"/>
  </si>
  <si>
    <t>中間期２</t>
    <rPh sb="0" eb="3">
      <t>チュウカンキ</t>
    </rPh>
    <phoneticPr fontId="2"/>
  </si>
  <si>
    <t>中間期１</t>
    <rPh sb="0" eb="3">
      <t>チュウカンキ</t>
    </rPh>
    <phoneticPr fontId="2"/>
  </si>
  <si>
    <t>　※3　中間期２</t>
    <rPh sb="4" eb="7">
      <t>チュウカンキ</t>
    </rPh>
    <phoneticPr fontId="2"/>
  </si>
  <si>
    <t>　※1　中間期１</t>
    <rPh sb="4" eb="7">
      <t>チュウカンキ</t>
    </rPh>
    <phoneticPr fontId="2"/>
  </si>
  <si>
    <t>　※4　冬期</t>
    <rPh sb="4" eb="6">
      <t>トウキ</t>
    </rPh>
    <phoneticPr fontId="2"/>
  </si>
  <si>
    <t>※新規導入のため、既設設備は使用を想定した石油給湯器（コロナ：UKB-SA382A）にて試算した。
※石油給湯器の夏季・中間期は、冬期の70％で試算した。</t>
    <rPh sb="57" eb="59">
      <t>カキ</t>
    </rPh>
    <rPh sb="60" eb="63">
      <t>チュウカンキ</t>
    </rPh>
    <phoneticPr fontId="2"/>
  </si>
  <si>
    <t>上津野電機：kHT-NEX00002</t>
    <phoneticPr fontId="2"/>
  </si>
  <si>
    <t>作成例：給湯（新規）</t>
    <rPh sb="0" eb="2">
      <t>サクセイ</t>
    </rPh>
    <rPh sb="2" eb="3">
      <t>レイ</t>
    </rPh>
    <rPh sb="4" eb="6">
      <t>キュウトウ</t>
    </rPh>
    <rPh sb="7" eb="9">
      <t>シンキ</t>
    </rPh>
    <phoneticPr fontId="2"/>
  </si>
  <si>
    <t>作成例：空調（更新）</t>
    <rPh sb="0" eb="2">
      <t>サクセイ</t>
    </rPh>
    <rPh sb="2" eb="3">
      <t>レイ</t>
    </rPh>
    <rPh sb="4" eb="6">
      <t>クウチョウ</t>
    </rPh>
    <rPh sb="7" eb="9">
      <t>コウシン</t>
    </rPh>
    <phoneticPr fontId="2"/>
  </si>
  <si>
    <t>KazunoEtech：CK-DX00001</t>
    <phoneticPr fontId="2"/>
  </si>
  <si>
    <t>kazusonichu：CA-BX0055</t>
    <phoneticPr fontId="2"/>
  </si>
  <si>
    <t>中間期</t>
    <rPh sb="0" eb="3">
      <t>チュウカンキ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</si>
</sst>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#,##0&quot;時間/年&quot;"/>
    <numFmt numFmtId="177" formatCode="#,##0.00&quot;KWh/年&quot;"/>
    <numFmt numFmtId="178" formatCode="0.000000&quot;t-CO2/kWh&quot;"/>
    <numFmt numFmtId="179" formatCode="0&quot;時間/24時間&quot;"/>
    <numFmt numFmtId="180" formatCode="0&quot;日/365日&quot;"/>
    <numFmt numFmtId="181" formatCode="0.000&quot;kW/1時間&quot;"/>
    <numFmt numFmtId="182" formatCode="##,##0.0&quot;L/時間&quot;"/>
    <numFmt numFmtId="183" formatCode="0&quot;L/年&quot;"/>
    <numFmt numFmtId="184" formatCode="##,##0.000&quot;㎥/時間&quot;"/>
    <numFmt numFmtId="185" formatCode="0&quot;㎥/年&quot;"/>
    <numFmt numFmtId="186" formatCode="&quot;&quot;0.00&quot;t-CO2&quot;"/>
    <numFmt numFmtId="187" formatCode="0.000000&quot;t-CO2/kL&quot;"/>
    <numFmt numFmtId="188" formatCode="0.000000&quot;t-CO2/L&quot;"/>
    <numFmt numFmtId="189" formatCode="0.000000&quot;t-CO2/㎥&quot;"/>
    <numFmt numFmtId="190" formatCode="#,##0.00&quot;t-CO2&quot;"/>
    <numFmt numFmtId="191" formatCode="0.0&quot;時間/24時間&quot;"/>
    <numFmt numFmtId="192" formatCode="##,##0.00&quot;L/時間&quot;"/>
    <numFmt numFmtId="193" formatCode="#,##0.00_ "/>
    <numFmt numFmtId="194" formatCode="0&quot;日&quot;"/>
    <numFmt numFmtId="195" formatCode="&quot;&quot;0.00000&quot;t-CO2&quot;"/>
    <numFmt numFmtId="196" formatCode="m&quot;月&quot;d&quot;日&quot;;@"/>
    <numFmt numFmtId="197" formatCode="##,##0.000&quot;L/時間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181" fontId="3" fillId="2" borderId="0" xfId="0" applyNumberFormat="1" applyFont="1" applyFill="1" applyAlignment="1">
      <alignment vertical="center"/>
    </xf>
    <xf numFmtId="179" fontId="3" fillId="2" borderId="0" xfId="0" applyNumberFormat="1" applyFont="1" applyFill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7" xfId="0" applyNumberFormat="1" applyFont="1" applyBorder="1" applyAlignment="1">
      <alignment vertical="center"/>
    </xf>
    <xf numFmtId="182" fontId="3" fillId="2" borderId="0" xfId="0" applyNumberFormat="1" applyFont="1" applyFill="1" applyAlignment="1">
      <alignment horizontal="right" vertical="center"/>
    </xf>
    <xf numFmtId="18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181" fontId="3" fillId="2" borderId="6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horizontal="right" vertical="center"/>
    </xf>
    <xf numFmtId="176" fontId="3" fillId="0" borderId="6" xfId="0" applyNumberFormat="1" applyFont="1" applyBorder="1" applyAlignment="1">
      <alignment vertical="center"/>
    </xf>
    <xf numFmtId="182" fontId="3" fillId="2" borderId="6" xfId="0" applyNumberFormat="1" applyFont="1" applyFill="1" applyBorder="1" applyAlignment="1">
      <alignment horizontal="right" vertical="center"/>
    </xf>
    <xf numFmtId="184" fontId="3" fillId="2" borderId="6" xfId="0" applyNumberFormat="1" applyFont="1" applyFill="1" applyBorder="1" applyAlignment="1">
      <alignment horizontal="right" vertical="center"/>
    </xf>
    <xf numFmtId="181" fontId="3" fillId="0" borderId="7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horizontal="right" vertical="center"/>
    </xf>
    <xf numFmtId="180" fontId="3" fillId="0" borderId="7" xfId="0" applyNumberFormat="1" applyFont="1" applyBorder="1" applyAlignment="1">
      <alignment horizontal="right" vertical="center"/>
    </xf>
    <xf numFmtId="184" fontId="3" fillId="0" borderId="7" xfId="0" applyNumberFormat="1" applyFont="1" applyBorder="1" applyAlignment="1">
      <alignment horizontal="right" vertical="center"/>
    </xf>
    <xf numFmtId="181" fontId="3" fillId="0" borderId="6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horizontal="right" vertical="center"/>
    </xf>
    <xf numFmtId="180" fontId="3" fillId="0" borderId="6" xfId="0" applyNumberFormat="1" applyFont="1" applyBorder="1" applyAlignment="1">
      <alignment horizontal="right" vertical="center"/>
    </xf>
    <xf numFmtId="182" fontId="3" fillId="0" borderId="6" xfId="0" applyNumberFormat="1" applyFont="1" applyBorder="1" applyAlignment="1">
      <alignment horizontal="right" vertical="center"/>
    </xf>
    <xf numFmtId="184" fontId="3" fillId="0" borderId="6" xfId="0" applyNumberFormat="1" applyFont="1" applyBorder="1" applyAlignment="1">
      <alignment horizontal="right" vertical="center"/>
    </xf>
    <xf numFmtId="180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81" fontId="3" fillId="0" borderId="14" xfId="0" applyNumberFormat="1" applyFont="1" applyBorder="1" applyAlignment="1">
      <alignment vertical="center"/>
    </xf>
    <xf numFmtId="178" fontId="3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183" fontId="3" fillId="0" borderId="6" xfId="0" applyNumberFormat="1" applyFont="1" applyBorder="1" applyAlignment="1">
      <alignment vertical="center"/>
    </xf>
    <xf numFmtId="180" fontId="3" fillId="0" borderId="7" xfId="0" applyNumberFormat="1" applyFont="1" applyBorder="1" applyAlignment="1">
      <alignment horizontal="left" vertical="center"/>
    </xf>
    <xf numFmtId="179" fontId="3" fillId="0" borderId="7" xfId="0" applyNumberFormat="1" applyFont="1" applyBorder="1" applyAlignment="1">
      <alignment horizontal="left" vertical="center"/>
    </xf>
    <xf numFmtId="191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182" fontId="3" fillId="0" borderId="7" xfId="0" applyNumberFormat="1" applyFont="1" applyBorder="1" applyAlignment="1">
      <alignment horizontal="left" vertical="center"/>
    </xf>
    <xf numFmtId="192" fontId="3" fillId="2" borderId="0" xfId="0" applyNumberFormat="1" applyFont="1" applyFill="1" applyAlignment="1">
      <alignment horizontal="right" vertical="center"/>
    </xf>
    <xf numFmtId="182" fontId="5" fillId="0" borderId="7" xfId="0" applyNumberFormat="1" applyFont="1" applyBorder="1" applyAlignment="1">
      <alignment horizontal="right" vertical="center"/>
    </xf>
    <xf numFmtId="179" fontId="3" fillId="2" borderId="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3" fillId="0" borderId="7" xfId="0" applyNumberFormat="1" applyFont="1" applyBorder="1" applyAlignment="1">
      <alignment vertical="center"/>
    </xf>
    <xf numFmtId="185" fontId="3" fillId="0" borderId="6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3" fontId="6" fillId="0" borderId="6" xfId="0" applyNumberFormat="1" applyFont="1" applyBorder="1" applyAlignment="1">
      <alignment vertical="center"/>
    </xf>
    <xf numFmtId="183" fontId="6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83" fontId="6" fillId="0" borderId="8" xfId="0" applyNumberFormat="1" applyFont="1" applyBorder="1" applyAlignment="1">
      <alignment vertical="center"/>
    </xf>
    <xf numFmtId="183" fontId="6" fillId="0" borderId="1" xfId="0" applyNumberFormat="1" applyFont="1" applyBorder="1" applyAlignment="1">
      <alignment vertical="center"/>
    </xf>
    <xf numFmtId="190" fontId="6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93" fontId="8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 wrapText="1"/>
    </xf>
    <xf numFmtId="194" fontId="3" fillId="0" borderId="0" xfId="0" applyNumberFormat="1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83" fontId="6" fillId="0" borderId="6" xfId="0" applyNumberFormat="1" applyFont="1" applyFill="1" applyBorder="1" applyAlignment="1">
      <alignment vertical="center"/>
    </xf>
    <xf numFmtId="183" fontId="6" fillId="0" borderId="0" xfId="0" applyNumberFormat="1" applyFont="1" applyFill="1" applyAlignment="1">
      <alignment vertical="center"/>
    </xf>
    <xf numFmtId="186" fontId="6" fillId="0" borderId="14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81" fontId="3" fillId="0" borderId="14" xfId="0" applyNumberFormat="1" applyFont="1" applyFill="1" applyBorder="1" applyAlignment="1">
      <alignment vertical="center"/>
    </xf>
    <xf numFmtId="187" fontId="3" fillId="0" borderId="14" xfId="0" applyNumberFormat="1" applyFont="1" applyFill="1" applyBorder="1" applyAlignment="1">
      <alignment vertical="center"/>
    </xf>
    <xf numFmtId="188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89" fontId="3" fillId="0" borderId="14" xfId="0" applyNumberFormat="1" applyFont="1" applyFill="1" applyBorder="1" applyAlignment="1">
      <alignment vertical="center"/>
    </xf>
    <xf numFmtId="180" fontId="3" fillId="0" borderId="14" xfId="0" applyNumberFormat="1" applyFont="1" applyFill="1" applyBorder="1" applyAlignment="1">
      <alignment horizontal="right" vertical="center"/>
    </xf>
    <xf numFmtId="186" fontId="6" fillId="0" borderId="15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80" fontId="3" fillId="0" borderId="6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95" fontId="6" fillId="0" borderId="7" xfId="0" applyNumberFormat="1" applyFont="1" applyBorder="1" applyAlignment="1">
      <alignment vertical="center"/>
    </xf>
    <xf numFmtId="195" fontId="6" fillId="0" borderId="9" xfId="0" applyNumberFormat="1" applyFont="1" applyBorder="1" applyAlignment="1">
      <alignment vertical="center"/>
    </xf>
    <xf numFmtId="195" fontId="6" fillId="0" borderId="7" xfId="0" applyNumberFormat="1" applyFont="1" applyFill="1" applyBorder="1" applyAlignment="1">
      <alignment vertical="center"/>
    </xf>
    <xf numFmtId="195" fontId="3" fillId="0" borderId="13" xfId="0" applyNumberFormat="1" applyFont="1" applyFill="1" applyBorder="1" applyAlignment="1">
      <alignment vertical="center"/>
    </xf>
    <xf numFmtId="195" fontId="3" fillId="0" borderId="10" xfId="0" applyNumberFormat="1" applyFont="1" applyFill="1" applyBorder="1" applyAlignment="1">
      <alignment vertical="center"/>
    </xf>
    <xf numFmtId="195" fontId="3" fillId="0" borderId="12" xfId="0" applyNumberFormat="1" applyFont="1" applyFill="1" applyBorder="1" applyAlignment="1">
      <alignment vertical="center"/>
    </xf>
    <xf numFmtId="10" fontId="3" fillId="0" borderId="0" xfId="2" applyNumberFormat="1" applyFont="1" applyAlignment="1">
      <alignment vertical="center"/>
    </xf>
    <xf numFmtId="196" fontId="3" fillId="2" borderId="0" xfId="0" applyNumberFormat="1" applyFont="1" applyFill="1" applyAlignment="1">
      <alignment horizontal="center" vertical="center"/>
    </xf>
    <xf numFmtId="197" fontId="3" fillId="2" borderId="0" xfId="0" applyNumberFormat="1" applyFont="1" applyFill="1" applyAlignment="1">
      <alignment horizontal="right" vertical="center"/>
    </xf>
    <xf numFmtId="197" fontId="3" fillId="2" borderId="6" xfId="0" applyNumberFormat="1" applyFont="1" applyFill="1" applyBorder="1" applyAlignment="1">
      <alignment horizontal="right" vertical="center"/>
    </xf>
    <xf numFmtId="196" fontId="3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8"/>
  <sheetViews>
    <sheetView tabSelected="1" view="pageBreakPreview" zoomScale="85" zoomScaleNormal="85" zoomScaleSheetLayoutView="85" workbookViewId="0">
      <selection activeCell="E36" sqref="E36"/>
    </sheetView>
  </sheetViews>
  <sheetFormatPr defaultRowHeight="15.75" x14ac:dyDescent="0.4"/>
  <cols>
    <col min="1" max="1" width="17" style="9" customWidth="1"/>
    <col min="2" max="6" width="13.625" style="9" customWidth="1"/>
    <col min="7" max="11" width="13.625" style="1" customWidth="1"/>
    <col min="12" max="12" width="13.875" style="1" bestFit="1" customWidth="1"/>
    <col min="13" max="13" width="17" style="1" customWidth="1"/>
    <col min="14" max="14" width="5.75" style="68" bestFit="1" customWidth="1"/>
    <col min="15" max="15" width="5.625" style="68" bestFit="1" customWidth="1"/>
    <col min="16" max="16384" width="9" style="1"/>
  </cols>
  <sheetData>
    <row r="1" spans="1:15" ht="17.25" customHeight="1" x14ac:dyDescent="0.4">
      <c r="A1" s="1" t="s">
        <v>0</v>
      </c>
      <c r="B1" s="1"/>
      <c r="C1" s="89"/>
      <c r="D1" s="1" t="s">
        <v>43</v>
      </c>
      <c r="E1" s="1"/>
      <c r="F1" s="1"/>
    </row>
    <row r="2" spans="1:15" s="49" customFormat="1" x14ac:dyDescent="0.4">
      <c r="A2" s="45" t="s">
        <v>1</v>
      </c>
      <c r="B2" s="46" t="s">
        <v>35</v>
      </c>
      <c r="C2" s="74" t="s">
        <v>34</v>
      </c>
      <c r="D2" s="119" t="s">
        <v>54</v>
      </c>
      <c r="E2" s="119"/>
      <c r="F2" s="47" t="s">
        <v>7</v>
      </c>
      <c r="G2" s="46" t="s">
        <v>36</v>
      </c>
      <c r="H2" s="74" t="s">
        <v>34</v>
      </c>
      <c r="I2" s="120" t="s">
        <v>53</v>
      </c>
      <c r="J2" s="120"/>
      <c r="K2" s="47" t="s">
        <v>10</v>
      </c>
      <c r="L2" s="45" t="s">
        <v>15</v>
      </c>
      <c r="M2" s="48" t="s">
        <v>16</v>
      </c>
      <c r="N2" s="69"/>
      <c r="O2" s="69"/>
    </row>
    <row r="3" spans="1:15" s="9" customFormat="1" x14ac:dyDescent="0.4">
      <c r="A3" s="44" t="s">
        <v>27</v>
      </c>
      <c r="B3" s="40" t="s">
        <v>55</v>
      </c>
      <c r="C3" s="41" t="s">
        <v>40</v>
      </c>
      <c r="D3" s="41" t="s">
        <v>41</v>
      </c>
      <c r="E3" s="41"/>
      <c r="F3" s="42"/>
      <c r="G3" s="40" t="s">
        <v>55</v>
      </c>
      <c r="H3" s="41" t="s">
        <v>40</v>
      </c>
      <c r="I3" s="41" t="s">
        <v>41</v>
      </c>
      <c r="J3" s="41"/>
      <c r="K3" s="42"/>
      <c r="L3" s="39"/>
      <c r="M3" s="43"/>
      <c r="N3" s="70"/>
      <c r="O3" s="70"/>
    </row>
    <row r="4" spans="1:15" x14ac:dyDescent="0.4">
      <c r="A4" s="2" t="s">
        <v>22</v>
      </c>
      <c r="B4" s="10"/>
      <c r="C4" s="3">
        <v>0.42499999999999999</v>
      </c>
      <c r="D4" s="3">
        <v>2.976</v>
      </c>
      <c r="E4" s="3"/>
      <c r="F4" s="15"/>
      <c r="G4" s="10"/>
      <c r="H4" s="3">
        <v>0.42499999999999999</v>
      </c>
      <c r="I4" s="3">
        <v>0.47</v>
      </c>
      <c r="J4" s="3"/>
      <c r="K4" s="15"/>
      <c r="L4" s="19"/>
      <c r="M4" s="26" t="s">
        <v>6</v>
      </c>
    </row>
    <row r="5" spans="1:15" x14ac:dyDescent="0.4">
      <c r="A5" s="2" t="s">
        <v>3</v>
      </c>
      <c r="B5" s="11"/>
      <c r="C5" s="38">
        <v>8</v>
      </c>
      <c r="D5" s="4">
        <v>8</v>
      </c>
      <c r="E5" s="4"/>
      <c r="F5" s="31"/>
      <c r="G5" s="11"/>
      <c r="H5" s="4">
        <v>8</v>
      </c>
      <c r="I5" s="4">
        <v>19</v>
      </c>
      <c r="J5" s="4"/>
      <c r="K5" s="32"/>
      <c r="L5" s="20"/>
      <c r="M5" s="27">
        <v>5.2800000000000004E-4</v>
      </c>
    </row>
    <row r="6" spans="1:15" x14ac:dyDescent="0.4">
      <c r="A6" s="2" t="s">
        <v>4</v>
      </c>
      <c r="B6" s="90">
        <f>$D$29</f>
        <v>91</v>
      </c>
      <c r="C6" s="91">
        <f>$D$30</f>
        <v>92</v>
      </c>
      <c r="D6" s="91">
        <f>$D$29+$D$30</f>
        <v>183</v>
      </c>
      <c r="E6" s="91"/>
      <c r="F6" s="31"/>
      <c r="G6" s="90">
        <f>$D$29</f>
        <v>91</v>
      </c>
      <c r="H6" s="91">
        <f>$D$30</f>
        <v>92</v>
      </c>
      <c r="I6" s="91">
        <f>$D$29+$D$30</f>
        <v>183</v>
      </c>
      <c r="J6" s="91"/>
      <c r="K6" s="31"/>
      <c r="L6" s="21"/>
      <c r="M6" s="24"/>
    </row>
    <row r="7" spans="1:15" x14ac:dyDescent="0.4">
      <c r="A7" s="2" t="s">
        <v>2</v>
      </c>
      <c r="B7" s="12">
        <f>B5*B6</f>
        <v>0</v>
      </c>
      <c r="C7" s="5">
        <f t="shared" ref="C7" si="0">C5*C6</f>
        <v>736</v>
      </c>
      <c r="D7" s="5">
        <f>D5*D6</f>
        <v>1464</v>
      </c>
      <c r="E7" s="5">
        <f>E5*E6</f>
        <v>0</v>
      </c>
      <c r="F7" s="6"/>
      <c r="G7" s="12">
        <f>G5*G6</f>
        <v>0</v>
      </c>
      <c r="H7" s="5">
        <f t="shared" ref="H7:J7" si="1">H5*H6</f>
        <v>736</v>
      </c>
      <c r="I7" s="5">
        <f t="shared" si="1"/>
        <v>3477</v>
      </c>
      <c r="J7" s="5">
        <f t="shared" si="1"/>
        <v>0</v>
      </c>
      <c r="K7" s="6"/>
      <c r="L7" s="12"/>
      <c r="M7" s="25"/>
    </row>
    <row r="8" spans="1:15" x14ac:dyDescent="0.4">
      <c r="A8" s="2" t="s">
        <v>5</v>
      </c>
      <c r="B8" s="29">
        <f>B4*B7</f>
        <v>0</v>
      </c>
      <c r="C8" s="53">
        <f>C4*C7</f>
        <v>312.8</v>
      </c>
      <c r="D8" s="53">
        <f>D4*D7</f>
        <v>4356.8639999999996</v>
      </c>
      <c r="E8" s="53">
        <f>E4*E7</f>
        <v>0</v>
      </c>
      <c r="F8" s="54">
        <f>SUM(B8:E8)</f>
        <v>4669.6639999999998</v>
      </c>
      <c r="G8" s="29">
        <f>G4*G7</f>
        <v>0</v>
      </c>
      <c r="H8" s="53">
        <f t="shared" ref="H8:J8" si="2">H4*H7</f>
        <v>312.8</v>
      </c>
      <c r="I8" s="53">
        <f t="shared" si="2"/>
        <v>1634.1899999999998</v>
      </c>
      <c r="J8" s="53">
        <f t="shared" si="2"/>
        <v>0</v>
      </c>
      <c r="K8" s="54">
        <f>SUM(G8:J8)</f>
        <v>1946.9899999999998</v>
      </c>
      <c r="L8" s="29">
        <f>F8-K8</f>
        <v>2722.674</v>
      </c>
      <c r="M8" s="95">
        <f>L8*M5</f>
        <v>1.4375718720000001</v>
      </c>
    </row>
    <row r="9" spans="1:15" s="61" customFormat="1" x14ac:dyDescent="0.4">
      <c r="A9" s="52" t="s">
        <v>28</v>
      </c>
      <c r="B9" s="50"/>
      <c r="C9" s="60"/>
      <c r="D9" s="118" t="s">
        <v>32</v>
      </c>
      <c r="E9" s="118"/>
      <c r="F9" s="92">
        <f>F8*M5</f>
        <v>2.4655825920000001</v>
      </c>
      <c r="G9" s="50"/>
      <c r="H9" s="60"/>
      <c r="I9" s="118" t="s">
        <v>32</v>
      </c>
      <c r="J9" s="118"/>
      <c r="K9" s="92">
        <f>K8*M5</f>
        <v>1.0280107199999999</v>
      </c>
      <c r="L9" s="50"/>
      <c r="M9" s="79"/>
      <c r="N9" s="71"/>
      <c r="O9" s="71"/>
    </row>
    <row r="10" spans="1:15" s="49" customFormat="1" x14ac:dyDescent="0.4">
      <c r="A10" s="45" t="s">
        <v>20</v>
      </c>
      <c r="B10" s="46" t="s">
        <v>35</v>
      </c>
      <c r="C10" s="74" t="s">
        <v>34</v>
      </c>
      <c r="D10" s="119"/>
      <c r="E10" s="119"/>
      <c r="F10" s="47" t="s">
        <v>8</v>
      </c>
      <c r="G10" s="46" t="s">
        <v>36</v>
      </c>
      <c r="H10" s="74" t="s">
        <v>34</v>
      </c>
      <c r="I10" s="119"/>
      <c r="J10" s="119"/>
      <c r="K10" s="47" t="s">
        <v>11</v>
      </c>
      <c r="L10" s="45" t="s">
        <v>14</v>
      </c>
      <c r="M10" s="80" t="s">
        <v>17</v>
      </c>
      <c r="N10" s="69"/>
      <c r="O10" s="69"/>
    </row>
    <row r="11" spans="1:15" s="9" customFormat="1" x14ac:dyDescent="0.4">
      <c r="A11" s="44" t="s">
        <v>27</v>
      </c>
      <c r="B11" s="40" t="s">
        <v>45</v>
      </c>
      <c r="C11" s="41" t="s">
        <v>40</v>
      </c>
      <c r="D11" s="9" t="s">
        <v>44</v>
      </c>
      <c r="E11" s="41" t="s">
        <v>41</v>
      </c>
      <c r="F11" s="42"/>
      <c r="G11" s="40" t="s">
        <v>45</v>
      </c>
      <c r="H11" s="41" t="s">
        <v>40</v>
      </c>
      <c r="I11" s="9" t="s">
        <v>44</v>
      </c>
      <c r="J11" s="41" t="s">
        <v>41</v>
      </c>
      <c r="K11" s="42"/>
      <c r="L11" s="39"/>
      <c r="M11" s="81"/>
      <c r="N11" s="70"/>
      <c r="O11" s="70"/>
    </row>
    <row r="12" spans="1:15" x14ac:dyDescent="0.4">
      <c r="A12" s="2" t="s">
        <v>24</v>
      </c>
      <c r="B12" s="101"/>
      <c r="C12" s="100"/>
      <c r="D12" s="100"/>
      <c r="E12" s="36"/>
      <c r="F12" s="37"/>
      <c r="G12" s="13"/>
      <c r="H12" s="7"/>
      <c r="I12" s="7"/>
      <c r="J12" s="7"/>
      <c r="K12" s="35"/>
      <c r="L12" s="22"/>
      <c r="M12" s="82" t="s">
        <v>6</v>
      </c>
    </row>
    <row r="13" spans="1:15" x14ac:dyDescent="0.4">
      <c r="A13" s="2" t="s">
        <v>3</v>
      </c>
      <c r="B13" s="11"/>
      <c r="C13" s="4"/>
      <c r="D13" s="4"/>
      <c r="E13" s="4"/>
      <c r="F13" s="32"/>
      <c r="G13" s="11"/>
      <c r="H13" s="33"/>
      <c r="I13" s="4"/>
      <c r="J13" s="4"/>
      <c r="K13" s="16"/>
      <c r="L13" s="20"/>
      <c r="M13" s="83">
        <v>2.4900000000000002</v>
      </c>
    </row>
    <row r="14" spans="1:15" x14ac:dyDescent="0.4">
      <c r="A14" s="2" t="s">
        <v>4</v>
      </c>
      <c r="B14" s="90">
        <f>$D$29</f>
        <v>91</v>
      </c>
      <c r="C14" s="91">
        <f>$D$30</f>
        <v>92</v>
      </c>
      <c r="D14" s="91">
        <f>$D$31</f>
        <v>121</v>
      </c>
      <c r="E14" s="91">
        <f>$D$32</f>
        <v>304</v>
      </c>
      <c r="F14" s="31"/>
      <c r="G14" s="90">
        <f>$D$29</f>
        <v>91</v>
      </c>
      <c r="H14" s="91">
        <f>$D$30</f>
        <v>92</v>
      </c>
      <c r="I14" s="91">
        <f>$D$31</f>
        <v>121</v>
      </c>
      <c r="J14" s="91">
        <f>$D$32</f>
        <v>304</v>
      </c>
      <c r="K14" s="31"/>
      <c r="L14" s="21"/>
      <c r="M14" s="84">
        <v>2.49E-3</v>
      </c>
    </row>
    <row r="15" spans="1:15" x14ac:dyDescent="0.4">
      <c r="A15" s="2" t="s">
        <v>2</v>
      </c>
      <c r="B15" s="12">
        <f>B13*B14</f>
        <v>0</v>
      </c>
      <c r="C15" s="5">
        <f t="shared" ref="C15:E15" si="3">C13*C14</f>
        <v>0</v>
      </c>
      <c r="D15" s="5">
        <f t="shared" si="3"/>
        <v>0</v>
      </c>
      <c r="E15" s="5">
        <f t="shared" si="3"/>
        <v>0</v>
      </c>
      <c r="F15" s="6"/>
      <c r="G15" s="12">
        <f>G13*G14</f>
        <v>0</v>
      </c>
      <c r="H15" s="5">
        <f t="shared" ref="H15:J15" si="4">H13*H14</f>
        <v>0</v>
      </c>
      <c r="I15" s="5">
        <f t="shared" si="4"/>
        <v>0</v>
      </c>
      <c r="J15" s="5">
        <f t="shared" si="4"/>
        <v>0</v>
      </c>
      <c r="K15" s="6"/>
      <c r="L15" s="12"/>
      <c r="M15" s="85"/>
    </row>
    <row r="16" spans="1:15" x14ac:dyDescent="0.4">
      <c r="A16" s="2" t="s">
        <v>26</v>
      </c>
      <c r="B16" s="30">
        <f>B12*B15</f>
        <v>0</v>
      </c>
      <c r="C16" s="55">
        <f t="shared" ref="C16:E16" si="5">C12*C15</f>
        <v>0</v>
      </c>
      <c r="D16" s="55">
        <f t="shared" si="5"/>
        <v>0</v>
      </c>
      <c r="E16" s="55">
        <f t="shared" si="5"/>
        <v>0</v>
      </c>
      <c r="F16" s="56">
        <f>SUM(B16:E16)</f>
        <v>0</v>
      </c>
      <c r="G16" s="30">
        <f>G12*G15</f>
        <v>0</v>
      </c>
      <c r="H16" s="55">
        <f t="shared" ref="H16:J16" si="6">H12*H15</f>
        <v>0</v>
      </c>
      <c r="I16" s="55">
        <f t="shared" si="6"/>
        <v>0</v>
      </c>
      <c r="J16" s="55">
        <f t="shared" si="6"/>
        <v>0</v>
      </c>
      <c r="K16" s="56">
        <f>SUM(G16:J16)</f>
        <v>0</v>
      </c>
      <c r="L16" s="30">
        <f>F16-K16</f>
        <v>0</v>
      </c>
      <c r="M16" s="95">
        <f>L16*M14</f>
        <v>0</v>
      </c>
    </row>
    <row r="17" spans="1:15" s="61" customFormat="1" x14ac:dyDescent="0.4">
      <c r="A17" s="52" t="s">
        <v>29</v>
      </c>
      <c r="B17" s="62"/>
      <c r="C17" s="63"/>
      <c r="D17" s="118" t="s">
        <v>32</v>
      </c>
      <c r="E17" s="118"/>
      <c r="F17" s="92">
        <f>F16*M14</f>
        <v>0</v>
      </c>
      <c r="G17" s="62"/>
      <c r="H17" s="63"/>
      <c r="I17" s="118" t="s">
        <v>32</v>
      </c>
      <c r="J17" s="118"/>
      <c r="K17" s="92">
        <f>K16*M14</f>
        <v>0</v>
      </c>
      <c r="L17" s="62"/>
      <c r="M17" s="79"/>
      <c r="N17" s="71"/>
      <c r="O17" s="71"/>
    </row>
    <row r="18" spans="1:15" s="49" customFormat="1" x14ac:dyDescent="0.4">
      <c r="A18" s="45" t="s">
        <v>21</v>
      </c>
      <c r="B18" s="46" t="s">
        <v>35</v>
      </c>
      <c r="C18" s="74" t="s">
        <v>34</v>
      </c>
      <c r="D18" s="119"/>
      <c r="E18" s="119"/>
      <c r="F18" s="47" t="s">
        <v>9</v>
      </c>
      <c r="G18" s="45" t="s">
        <v>36</v>
      </c>
      <c r="H18" s="74" t="s">
        <v>34</v>
      </c>
      <c r="I18" s="119"/>
      <c r="J18" s="119"/>
      <c r="K18" s="47" t="s">
        <v>12</v>
      </c>
      <c r="L18" s="45" t="s">
        <v>13</v>
      </c>
      <c r="M18" s="80" t="s">
        <v>18</v>
      </c>
      <c r="N18" s="69"/>
      <c r="O18" s="69"/>
    </row>
    <row r="19" spans="1:15" s="9" customFormat="1" x14ac:dyDescent="0.4">
      <c r="A19" s="44" t="s">
        <v>27</v>
      </c>
      <c r="B19" s="40" t="s">
        <v>45</v>
      </c>
      <c r="C19" s="41" t="s">
        <v>40</v>
      </c>
      <c r="D19" s="9" t="s">
        <v>44</v>
      </c>
      <c r="E19" s="41" t="s">
        <v>41</v>
      </c>
      <c r="F19" s="42"/>
      <c r="G19" s="40" t="s">
        <v>45</v>
      </c>
      <c r="H19" s="41" t="s">
        <v>40</v>
      </c>
      <c r="I19" s="9" t="s">
        <v>44</v>
      </c>
      <c r="J19" s="41" t="s">
        <v>41</v>
      </c>
      <c r="K19" s="42"/>
      <c r="L19" s="39"/>
      <c r="M19" s="81"/>
      <c r="N19" s="70"/>
      <c r="O19" s="70"/>
    </row>
    <row r="20" spans="1:15" x14ac:dyDescent="0.4">
      <c r="A20" s="2" t="s">
        <v>23</v>
      </c>
      <c r="B20" s="14"/>
      <c r="C20" s="8"/>
      <c r="D20" s="8"/>
      <c r="E20" s="8"/>
      <c r="F20" s="18"/>
      <c r="G20" s="14"/>
      <c r="H20" s="8"/>
      <c r="I20" s="8"/>
      <c r="J20" s="8"/>
      <c r="K20" s="18"/>
      <c r="L20" s="23"/>
      <c r="M20" s="82" t="s">
        <v>6</v>
      </c>
    </row>
    <row r="21" spans="1:15" x14ac:dyDescent="0.4">
      <c r="A21" s="2" t="s">
        <v>3</v>
      </c>
      <c r="B21" s="11"/>
      <c r="C21" s="4"/>
      <c r="D21" s="4"/>
      <c r="E21" s="4"/>
      <c r="F21" s="16"/>
      <c r="G21" s="11"/>
      <c r="H21" s="4"/>
      <c r="I21" s="4"/>
      <c r="J21" s="4"/>
      <c r="K21" s="16"/>
      <c r="L21" s="20"/>
      <c r="M21" s="86">
        <v>6.5500000000000003E-3</v>
      </c>
    </row>
    <row r="22" spans="1:15" x14ac:dyDescent="0.4">
      <c r="A22" s="2" t="s">
        <v>4</v>
      </c>
      <c r="B22" s="90">
        <f>$D$29</f>
        <v>91</v>
      </c>
      <c r="C22" s="91">
        <f>$D$30</f>
        <v>92</v>
      </c>
      <c r="D22" s="91">
        <f>$D$31</f>
        <v>121</v>
      </c>
      <c r="E22" s="91">
        <f>$D$32</f>
        <v>304</v>
      </c>
      <c r="F22" s="17"/>
      <c r="G22" s="90">
        <f>$D$29</f>
        <v>91</v>
      </c>
      <c r="H22" s="91">
        <f>$D$30</f>
        <v>92</v>
      </c>
      <c r="I22" s="91">
        <f>$D$31</f>
        <v>121</v>
      </c>
      <c r="J22" s="91">
        <f>$D$32</f>
        <v>304</v>
      </c>
      <c r="K22" s="17"/>
      <c r="L22" s="21"/>
      <c r="M22" s="87"/>
    </row>
    <row r="23" spans="1:15" x14ac:dyDescent="0.4">
      <c r="A23" s="2" t="s">
        <v>2</v>
      </c>
      <c r="B23" s="12">
        <f>B21*B22</f>
        <v>0</v>
      </c>
      <c r="C23" s="5">
        <f t="shared" ref="C23:E23" si="7">C21*C22</f>
        <v>0</v>
      </c>
      <c r="D23" s="5">
        <f t="shared" si="7"/>
        <v>0</v>
      </c>
      <c r="E23" s="5">
        <f t="shared" si="7"/>
        <v>0</v>
      </c>
      <c r="F23" s="6"/>
      <c r="G23" s="12">
        <f>G21*G22</f>
        <v>0</v>
      </c>
      <c r="H23" s="5">
        <f t="shared" ref="H23:J23" si="8">H21*H22</f>
        <v>0</v>
      </c>
      <c r="I23" s="5">
        <f t="shared" si="8"/>
        <v>0</v>
      </c>
      <c r="J23" s="5">
        <f t="shared" si="8"/>
        <v>0</v>
      </c>
      <c r="K23" s="6"/>
      <c r="L23" s="12"/>
      <c r="M23" s="85"/>
    </row>
    <row r="24" spans="1:15" x14ac:dyDescent="0.4">
      <c r="A24" s="2" t="s">
        <v>26</v>
      </c>
      <c r="B24" s="57">
        <f>B20*B23</f>
        <v>0</v>
      </c>
      <c r="C24" s="58">
        <f t="shared" ref="C24:E24" si="9">C20*C23</f>
        <v>0</v>
      </c>
      <c r="D24" s="58">
        <f t="shared" si="9"/>
        <v>0</v>
      </c>
      <c r="E24" s="58">
        <f t="shared" si="9"/>
        <v>0</v>
      </c>
      <c r="F24" s="59">
        <f>SUM(B24:E24)</f>
        <v>0</v>
      </c>
      <c r="G24" s="57">
        <f>G20*G23</f>
        <v>0</v>
      </c>
      <c r="H24" s="58">
        <f t="shared" ref="H24:J24" si="10">H20*H23</f>
        <v>0</v>
      </c>
      <c r="I24" s="58">
        <f t="shared" si="10"/>
        <v>0</v>
      </c>
      <c r="J24" s="58">
        <f t="shared" si="10"/>
        <v>0</v>
      </c>
      <c r="K24" s="59">
        <f>SUM(G24:J24)</f>
        <v>0</v>
      </c>
      <c r="L24" s="57">
        <f>F24-K24</f>
        <v>0</v>
      </c>
      <c r="M24" s="95">
        <f>L24*M21</f>
        <v>0</v>
      </c>
    </row>
    <row r="25" spans="1:15" s="61" customFormat="1" x14ac:dyDescent="0.4">
      <c r="A25" s="64" t="s">
        <v>30</v>
      </c>
      <c r="B25" s="65"/>
      <c r="C25" s="66"/>
      <c r="D25" s="118" t="s">
        <v>32</v>
      </c>
      <c r="E25" s="118"/>
      <c r="F25" s="67">
        <f>F24*M21</f>
        <v>0</v>
      </c>
      <c r="G25" s="65"/>
      <c r="H25" s="66"/>
      <c r="I25" s="118" t="s">
        <v>32</v>
      </c>
      <c r="J25" s="118"/>
      <c r="K25" s="93">
        <f>K24*M21</f>
        <v>0</v>
      </c>
      <c r="L25" s="65"/>
      <c r="M25" s="88"/>
      <c r="N25" s="71"/>
      <c r="O25" s="71"/>
    </row>
    <row r="26" spans="1:15" s="51" customFormat="1" x14ac:dyDescent="0.4">
      <c r="A26" s="76" t="s">
        <v>31</v>
      </c>
      <c r="B26" s="77"/>
      <c r="C26" s="78"/>
      <c r="D26" s="103" t="s">
        <v>33</v>
      </c>
      <c r="E26" s="103"/>
      <c r="F26" s="94">
        <f>F9+F17+F25</f>
        <v>2.4655825920000001</v>
      </c>
      <c r="G26" s="77"/>
      <c r="H26" s="78"/>
      <c r="I26" s="103" t="s">
        <v>33</v>
      </c>
      <c r="J26" s="103"/>
      <c r="K26" s="94">
        <f>K9+K17+K25</f>
        <v>1.0280107199999999</v>
      </c>
      <c r="L26" s="77"/>
      <c r="M26" s="96">
        <f>SUM(M24,M8,M16)</f>
        <v>1.4375718720000001</v>
      </c>
      <c r="N26" s="73">
        <f>F26-K26</f>
        <v>1.4375718720000001</v>
      </c>
      <c r="O26" s="72" t="b">
        <f>M26=N26</f>
        <v>1</v>
      </c>
    </row>
    <row r="27" spans="1:15" ht="28.5" customHeight="1" x14ac:dyDescent="0.4">
      <c r="A27" s="104" t="s">
        <v>19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97">
        <f>-M26</f>
        <v>-1.4375718720000001</v>
      </c>
    </row>
    <row r="28" spans="1:15" x14ac:dyDescent="0.4">
      <c r="A28" s="1"/>
      <c r="B28" s="9" t="s">
        <v>37</v>
      </c>
      <c r="C28" s="9" t="s">
        <v>38</v>
      </c>
      <c r="D28" s="9" t="s">
        <v>39</v>
      </c>
      <c r="E28" s="1"/>
      <c r="F28" s="106" t="s">
        <v>49</v>
      </c>
      <c r="G28" s="107"/>
      <c r="H28" s="107"/>
      <c r="I28" s="107"/>
      <c r="J28" s="107"/>
      <c r="K28" s="107"/>
      <c r="L28" s="28" t="s">
        <v>25</v>
      </c>
      <c r="M28" s="98">
        <f>1-K26/F26</f>
        <v>0.58305565453959862</v>
      </c>
    </row>
    <row r="29" spans="1:15" x14ac:dyDescent="0.4">
      <c r="A29" s="34" t="s">
        <v>47</v>
      </c>
      <c r="B29" s="99">
        <v>45748</v>
      </c>
      <c r="C29" s="99">
        <v>45838</v>
      </c>
      <c r="D29" s="75">
        <f>DATEDIF(B29,C29,"d")+1</f>
        <v>91</v>
      </c>
      <c r="F29" s="108"/>
      <c r="G29" s="108"/>
      <c r="H29" s="108"/>
      <c r="I29" s="108"/>
      <c r="J29" s="108"/>
      <c r="K29" s="108"/>
    </row>
    <row r="30" spans="1:15" x14ac:dyDescent="0.4">
      <c r="A30" s="34" t="s">
        <v>42</v>
      </c>
      <c r="B30" s="99">
        <v>45839</v>
      </c>
      <c r="C30" s="99">
        <v>45930</v>
      </c>
      <c r="D30" s="75">
        <f>DATEDIF(B30,C30,"d")+1</f>
        <v>92</v>
      </c>
      <c r="F30" s="108"/>
      <c r="G30" s="108"/>
      <c r="H30" s="108"/>
      <c r="I30" s="108"/>
      <c r="J30" s="108"/>
      <c r="K30" s="108"/>
    </row>
    <row r="31" spans="1:15" x14ac:dyDescent="0.4">
      <c r="A31" s="34" t="s">
        <v>48</v>
      </c>
      <c r="B31" s="99">
        <v>45992</v>
      </c>
      <c r="C31" s="99">
        <v>46112</v>
      </c>
      <c r="D31" s="75">
        <f>DATEDIF(B31,C31,"d")+1</f>
        <v>121</v>
      </c>
      <c r="F31" s="108"/>
      <c r="G31" s="108"/>
      <c r="H31" s="108"/>
      <c r="I31" s="108"/>
      <c r="J31" s="108"/>
      <c r="K31" s="108"/>
    </row>
    <row r="32" spans="1:15" x14ac:dyDescent="0.4">
      <c r="A32" s="34"/>
      <c r="B32" s="102"/>
      <c r="C32" s="102"/>
      <c r="D32" s="75">
        <f>SUM(D29:D31)</f>
        <v>304</v>
      </c>
      <c r="F32" s="108"/>
      <c r="G32" s="108"/>
      <c r="H32" s="108"/>
      <c r="I32" s="108"/>
      <c r="J32" s="108"/>
      <c r="K32" s="108"/>
    </row>
    <row r="33" spans="4:13" x14ac:dyDescent="0.4">
      <c r="D33" s="75"/>
      <c r="F33" s="108"/>
      <c r="G33" s="108"/>
      <c r="H33" s="108"/>
      <c r="I33" s="108"/>
      <c r="J33" s="108"/>
      <c r="K33" s="108"/>
    </row>
    <row r="35" spans="4:13" ht="16.5" thickBot="1" x14ac:dyDescent="0.45"/>
    <row r="36" spans="4:13" x14ac:dyDescent="0.4">
      <c r="J36" s="109" t="s">
        <v>52</v>
      </c>
      <c r="K36" s="110"/>
      <c r="L36" s="110"/>
      <c r="M36" s="111"/>
    </row>
    <row r="37" spans="4:13" x14ac:dyDescent="0.4">
      <c r="J37" s="112"/>
      <c r="K37" s="113"/>
      <c r="L37" s="113"/>
      <c r="M37" s="114"/>
    </row>
    <row r="38" spans="4:13" ht="16.5" thickBot="1" x14ac:dyDescent="0.45">
      <c r="J38" s="115"/>
      <c r="K38" s="116"/>
      <c r="L38" s="116"/>
      <c r="M38" s="117"/>
    </row>
  </sheetData>
  <mergeCells count="17">
    <mergeCell ref="D2:E2"/>
    <mergeCell ref="I2:J2"/>
    <mergeCell ref="D9:E9"/>
    <mergeCell ref="I9:J9"/>
    <mergeCell ref="D10:E10"/>
    <mergeCell ref="I10:J10"/>
    <mergeCell ref="D17:E17"/>
    <mergeCell ref="I17:J17"/>
    <mergeCell ref="D18:E18"/>
    <mergeCell ref="I18:J18"/>
    <mergeCell ref="D25:E25"/>
    <mergeCell ref="I25:J25"/>
    <mergeCell ref="D26:E26"/>
    <mergeCell ref="I26:J26"/>
    <mergeCell ref="A27:L27"/>
    <mergeCell ref="F28:K33"/>
    <mergeCell ref="J36:M38"/>
  </mergeCells>
  <phoneticPr fontId="2"/>
  <pageMargins left="0.7" right="0.2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8"/>
  <sheetViews>
    <sheetView view="pageBreakPreview" topLeftCell="B1" zoomScale="60" zoomScaleNormal="85" workbookViewId="0">
      <selection activeCell="G48" sqref="G48"/>
    </sheetView>
  </sheetViews>
  <sheetFormatPr defaultRowHeight="15.75" x14ac:dyDescent="0.4"/>
  <cols>
    <col min="1" max="1" width="17" style="9" customWidth="1"/>
    <col min="2" max="6" width="13.625" style="9" customWidth="1"/>
    <col min="7" max="11" width="13.625" style="1" customWidth="1"/>
    <col min="12" max="12" width="13.875" style="1" bestFit="1" customWidth="1"/>
    <col min="13" max="13" width="17" style="1" customWidth="1"/>
    <col min="14" max="14" width="5.75" style="68" bestFit="1" customWidth="1"/>
    <col min="15" max="15" width="5.625" style="68" bestFit="1" customWidth="1"/>
    <col min="16" max="16384" width="9" style="1"/>
  </cols>
  <sheetData>
    <row r="1" spans="1:15" ht="17.25" customHeight="1" x14ac:dyDescent="0.4">
      <c r="A1" s="1" t="s">
        <v>0</v>
      </c>
      <c r="B1" s="1"/>
      <c r="C1" s="89"/>
      <c r="D1" s="1" t="s">
        <v>43</v>
      </c>
      <c r="E1" s="1"/>
      <c r="F1" s="1"/>
    </row>
    <row r="2" spans="1:15" s="49" customFormat="1" x14ac:dyDescent="0.4">
      <c r="A2" s="45" t="s">
        <v>1</v>
      </c>
      <c r="B2" s="46" t="s">
        <v>35</v>
      </c>
      <c r="C2" s="74" t="s">
        <v>34</v>
      </c>
      <c r="D2" s="119"/>
      <c r="E2" s="119"/>
      <c r="F2" s="47" t="s">
        <v>7</v>
      </c>
      <c r="G2" s="46" t="s">
        <v>36</v>
      </c>
      <c r="H2" s="74" t="s">
        <v>34</v>
      </c>
      <c r="I2" s="120" t="s">
        <v>50</v>
      </c>
      <c r="J2" s="120"/>
      <c r="K2" s="47" t="s">
        <v>10</v>
      </c>
      <c r="L2" s="45" t="s">
        <v>15</v>
      </c>
      <c r="M2" s="48" t="s">
        <v>16</v>
      </c>
      <c r="N2" s="69"/>
      <c r="O2" s="69"/>
    </row>
    <row r="3" spans="1:15" s="9" customFormat="1" x14ac:dyDescent="0.4">
      <c r="A3" s="44" t="s">
        <v>27</v>
      </c>
      <c r="B3" s="40" t="s">
        <v>45</v>
      </c>
      <c r="C3" s="41" t="s">
        <v>40</v>
      </c>
      <c r="D3" s="9" t="s">
        <v>44</v>
      </c>
      <c r="E3" s="41" t="s">
        <v>41</v>
      </c>
      <c r="F3" s="42"/>
      <c r="G3" s="40" t="s">
        <v>45</v>
      </c>
      <c r="H3" s="41" t="s">
        <v>40</v>
      </c>
      <c r="I3" s="9" t="s">
        <v>44</v>
      </c>
      <c r="J3" s="41" t="s">
        <v>41</v>
      </c>
      <c r="K3" s="42"/>
      <c r="L3" s="39"/>
      <c r="M3" s="43"/>
      <c r="N3" s="70"/>
      <c r="O3" s="70"/>
    </row>
    <row r="4" spans="1:15" x14ac:dyDescent="0.4">
      <c r="A4" s="2" t="s">
        <v>22</v>
      </c>
      <c r="B4" s="10"/>
      <c r="C4" s="3"/>
      <c r="D4" s="3"/>
      <c r="E4" s="3"/>
      <c r="F4" s="15"/>
      <c r="G4" s="10">
        <v>1.23</v>
      </c>
      <c r="H4" s="3">
        <v>1.23</v>
      </c>
      <c r="I4" s="3">
        <v>1.23</v>
      </c>
      <c r="J4" s="3">
        <v>2</v>
      </c>
      <c r="K4" s="15"/>
      <c r="L4" s="19"/>
      <c r="M4" s="26" t="s">
        <v>6</v>
      </c>
    </row>
    <row r="5" spans="1:15" x14ac:dyDescent="0.4">
      <c r="A5" s="2" t="s">
        <v>3</v>
      </c>
      <c r="B5" s="11"/>
      <c r="C5" s="38"/>
      <c r="D5" s="4"/>
      <c r="E5" s="4"/>
      <c r="F5" s="31"/>
      <c r="G5" s="11">
        <v>6</v>
      </c>
      <c r="H5" s="4">
        <v>6</v>
      </c>
      <c r="I5" s="4">
        <v>6</v>
      </c>
      <c r="J5" s="4">
        <v>6</v>
      </c>
      <c r="K5" s="32"/>
      <c r="L5" s="20"/>
      <c r="M5" s="27">
        <v>5.2800000000000004E-4</v>
      </c>
    </row>
    <row r="6" spans="1:15" x14ac:dyDescent="0.4">
      <c r="A6" s="2" t="s">
        <v>4</v>
      </c>
      <c r="B6" s="90">
        <f>$D$29</f>
        <v>91</v>
      </c>
      <c r="C6" s="91">
        <f>$D$30</f>
        <v>92</v>
      </c>
      <c r="D6" s="91">
        <f>$D$31</f>
        <v>61</v>
      </c>
      <c r="E6" s="91">
        <f>$D$32</f>
        <v>121</v>
      </c>
      <c r="F6" s="31"/>
      <c r="G6" s="90">
        <f>$D$29</f>
        <v>91</v>
      </c>
      <c r="H6" s="91">
        <f>$D$30</f>
        <v>92</v>
      </c>
      <c r="I6" s="91">
        <f>$D$31</f>
        <v>61</v>
      </c>
      <c r="J6" s="91">
        <f>$D$32</f>
        <v>121</v>
      </c>
      <c r="K6" s="31"/>
      <c r="L6" s="21"/>
      <c r="M6" s="24"/>
    </row>
    <row r="7" spans="1:15" x14ac:dyDescent="0.4">
      <c r="A7" s="2" t="s">
        <v>2</v>
      </c>
      <c r="B7" s="12">
        <f>B5*B6</f>
        <v>0</v>
      </c>
      <c r="C7" s="5">
        <f t="shared" ref="C7" si="0">C5*C6</f>
        <v>0</v>
      </c>
      <c r="D7" s="5">
        <f>D5*D6</f>
        <v>0</v>
      </c>
      <c r="E7" s="5">
        <f>E5*E6</f>
        <v>0</v>
      </c>
      <c r="F7" s="6"/>
      <c r="G7" s="12">
        <f>G5*G6</f>
        <v>546</v>
      </c>
      <c r="H7" s="5">
        <f t="shared" ref="H7:J7" si="1">H5*H6</f>
        <v>552</v>
      </c>
      <c r="I7" s="5">
        <f t="shared" si="1"/>
        <v>366</v>
      </c>
      <c r="J7" s="5">
        <f t="shared" si="1"/>
        <v>726</v>
      </c>
      <c r="K7" s="6"/>
      <c r="L7" s="12"/>
      <c r="M7" s="25"/>
    </row>
    <row r="8" spans="1:15" x14ac:dyDescent="0.4">
      <c r="A8" s="2" t="s">
        <v>5</v>
      </c>
      <c r="B8" s="29">
        <f>B4*B7</f>
        <v>0</v>
      </c>
      <c r="C8" s="53">
        <f>C4*C7</f>
        <v>0</v>
      </c>
      <c r="D8" s="53">
        <f>D4*D7</f>
        <v>0</v>
      </c>
      <c r="E8" s="53">
        <f>E4*E7</f>
        <v>0</v>
      </c>
      <c r="F8" s="54">
        <f>SUM(B8:E8)</f>
        <v>0</v>
      </c>
      <c r="G8" s="29">
        <f>G4*G7</f>
        <v>671.58</v>
      </c>
      <c r="H8" s="53">
        <f t="shared" ref="H8:J8" si="2">H4*H7</f>
        <v>678.96</v>
      </c>
      <c r="I8" s="53">
        <f t="shared" si="2"/>
        <v>450.18</v>
      </c>
      <c r="J8" s="53">
        <f t="shared" si="2"/>
        <v>1452</v>
      </c>
      <c r="K8" s="54">
        <f>SUM(G8:J8)</f>
        <v>3252.7200000000003</v>
      </c>
      <c r="L8" s="29">
        <f>F8-K8</f>
        <v>-3252.7200000000003</v>
      </c>
      <c r="M8" s="95">
        <f>L8*M5</f>
        <v>-1.7174361600000003</v>
      </c>
    </row>
    <row r="9" spans="1:15" s="61" customFormat="1" x14ac:dyDescent="0.4">
      <c r="A9" s="52" t="s">
        <v>28</v>
      </c>
      <c r="B9" s="50"/>
      <c r="C9" s="60"/>
      <c r="D9" s="118" t="s">
        <v>32</v>
      </c>
      <c r="E9" s="118"/>
      <c r="F9" s="92">
        <f>F8*M5</f>
        <v>0</v>
      </c>
      <c r="G9" s="50"/>
      <c r="H9" s="60"/>
      <c r="I9" s="118" t="s">
        <v>32</v>
      </c>
      <c r="J9" s="118"/>
      <c r="K9" s="92">
        <f>K8*M5</f>
        <v>1.7174361600000003</v>
      </c>
      <c r="L9" s="50"/>
      <c r="M9" s="79"/>
      <c r="N9" s="71"/>
      <c r="O9" s="71"/>
    </row>
    <row r="10" spans="1:15" s="49" customFormat="1" x14ac:dyDescent="0.4">
      <c r="A10" s="45" t="s">
        <v>20</v>
      </c>
      <c r="B10" s="46" t="s">
        <v>35</v>
      </c>
      <c r="C10" s="74" t="s">
        <v>34</v>
      </c>
      <c r="D10" s="119"/>
      <c r="E10" s="119"/>
      <c r="F10" s="47" t="s">
        <v>8</v>
      </c>
      <c r="G10" s="46" t="s">
        <v>36</v>
      </c>
      <c r="H10" s="74" t="s">
        <v>34</v>
      </c>
      <c r="I10" s="119"/>
      <c r="J10" s="119"/>
      <c r="K10" s="47" t="s">
        <v>11</v>
      </c>
      <c r="L10" s="45" t="s">
        <v>14</v>
      </c>
      <c r="M10" s="80" t="s">
        <v>17</v>
      </c>
      <c r="N10" s="69"/>
      <c r="O10" s="69"/>
    </row>
    <row r="11" spans="1:15" s="9" customFormat="1" x14ac:dyDescent="0.4">
      <c r="A11" s="44" t="s">
        <v>27</v>
      </c>
      <c r="B11" s="40" t="s">
        <v>45</v>
      </c>
      <c r="C11" s="41" t="s">
        <v>40</v>
      </c>
      <c r="D11" s="9" t="s">
        <v>44</v>
      </c>
      <c r="E11" s="41" t="s">
        <v>41</v>
      </c>
      <c r="F11" s="42"/>
      <c r="G11" s="40" t="s">
        <v>45</v>
      </c>
      <c r="H11" s="41" t="s">
        <v>40</v>
      </c>
      <c r="I11" s="9" t="s">
        <v>44</v>
      </c>
      <c r="J11" s="41" t="s">
        <v>41</v>
      </c>
      <c r="K11" s="42"/>
      <c r="L11" s="39"/>
      <c r="M11" s="81"/>
      <c r="N11" s="70"/>
      <c r="O11" s="70"/>
    </row>
    <row r="12" spans="1:15" x14ac:dyDescent="0.4">
      <c r="A12" s="2" t="s">
        <v>24</v>
      </c>
      <c r="B12" s="101">
        <v>2.968</v>
      </c>
      <c r="C12" s="100">
        <v>2.968</v>
      </c>
      <c r="D12" s="100">
        <v>2.968</v>
      </c>
      <c r="E12" s="36">
        <v>4.24</v>
      </c>
      <c r="F12" s="37"/>
      <c r="G12" s="13"/>
      <c r="H12" s="7"/>
      <c r="I12" s="7"/>
      <c r="J12" s="7"/>
      <c r="K12" s="35"/>
      <c r="L12" s="22"/>
      <c r="M12" s="82" t="s">
        <v>6</v>
      </c>
    </row>
    <row r="13" spans="1:15" x14ac:dyDescent="0.4">
      <c r="A13" s="2" t="s">
        <v>3</v>
      </c>
      <c r="B13" s="11">
        <v>6</v>
      </c>
      <c r="C13" s="4">
        <v>6</v>
      </c>
      <c r="D13" s="4">
        <v>6</v>
      </c>
      <c r="E13" s="4">
        <v>6</v>
      </c>
      <c r="F13" s="32"/>
      <c r="G13" s="11"/>
      <c r="H13" s="33"/>
      <c r="I13" s="4"/>
      <c r="J13" s="4"/>
      <c r="K13" s="16"/>
      <c r="L13" s="20"/>
      <c r="M13" s="83">
        <v>2.4900000000000002</v>
      </c>
    </row>
    <row r="14" spans="1:15" x14ac:dyDescent="0.4">
      <c r="A14" s="2" t="s">
        <v>4</v>
      </c>
      <c r="B14" s="90">
        <f>$D$29</f>
        <v>91</v>
      </c>
      <c r="C14" s="91">
        <f>$D$30</f>
        <v>92</v>
      </c>
      <c r="D14" s="91">
        <f>$D$31</f>
        <v>61</v>
      </c>
      <c r="E14" s="91">
        <f>$D$32</f>
        <v>121</v>
      </c>
      <c r="F14" s="31"/>
      <c r="G14" s="90">
        <f>$D$29</f>
        <v>91</v>
      </c>
      <c r="H14" s="91">
        <f>$D$30</f>
        <v>92</v>
      </c>
      <c r="I14" s="91">
        <f>$D$31</f>
        <v>61</v>
      </c>
      <c r="J14" s="91">
        <f>$D$32</f>
        <v>121</v>
      </c>
      <c r="K14" s="31"/>
      <c r="L14" s="21"/>
      <c r="M14" s="84">
        <v>2.49E-3</v>
      </c>
    </row>
    <row r="15" spans="1:15" x14ac:dyDescent="0.4">
      <c r="A15" s="2" t="s">
        <v>2</v>
      </c>
      <c r="B15" s="12">
        <f>B13*B14</f>
        <v>546</v>
      </c>
      <c r="C15" s="5">
        <f t="shared" ref="C15:E15" si="3">C13*C14</f>
        <v>552</v>
      </c>
      <c r="D15" s="5">
        <f t="shared" si="3"/>
        <v>366</v>
      </c>
      <c r="E15" s="5">
        <f t="shared" si="3"/>
        <v>726</v>
      </c>
      <c r="F15" s="6"/>
      <c r="G15" s="12">
        <f>G13*G14</f>
        <v>0</v>
      </c>
      <c r="H15" s="5">
        <f t="shared" ref="H15:J15" si="4">H13*H14</f>
        <v>0</v>
      </c>
      <c r="I15" s="5">
        <f t="shared" si="4"/>
        <v>0</v>
      </c>
      <c r="J15" s="5">
        <f t="shared" si="4"/>
        <v>0</v>
      </c>
      <c r="K15" s="6"/>
      <c r="L15" s="12"/>
      <c r="M15" s="85"/>
    </row>
    <row r="16" spans="1:15" x14ac:dyDescent="0.4">
      <c r="A16" s="2" t="s">
        <v>26</v>
      </c>
      <c r="B16" s="30">
        <f>B12*B15</f>
        <v>1620.528</v>
      </c>
      <c r="C16" s="55">
        <f t="shared" ref="C16:E16" si="5">C12*C15</f>
        <v>1638.336</v>
      </c>
      <c r="D16" s="55">
        <f t="shared" si="5"/>
        <v>1086.288</v>
      </c>
      <c r="E16" s="55">
        <f t="shared" si="5"/>
        <v>3078.2400000000002</v>
      </c>
      <c r="F16" s="56">
        <f>SUM(B16:E16)</f>
        <v>7423.3919999999998</v>
      </c>
      <c r="G16" s="30">
        <f>G12*G15</f>
        <v>0</v>
      </c>
      <c r="H16" s="55">
        <f t="shared" ref="H16:J16" si="6">H12*H15</f>
        <v>0</v>
      </c>
      <c r="I16" s="55">
        <f t="shared" si="6"/>
        <v>0</v>
      </c>
      <c r="J16" s="55">
        <f t="shared" si="6"/>
        <v>0</v>
      </c>
      <c r="K16" s="56">
        <f>SUM(G16:J16)</f>
        <v>0</v>
      </c>
      <c r="L16" s="30">
        <f>F16-K16</f>
        <v>7423.3919999999998</v>
      </c>
      <c r="M16" s="95">
        <f>L16*M14</f>
        <v>18.484246079999998</v>
      </c>
    </row>
    <row r="17" spans="1:15" s="61" customFormat="1" x14ac:dyDescent="0.4">
      <c r="A17" s="52" t="s">
        <v>29</v>
      </c>
      <c r="B17" s="62"/>
      <c r="C17" s="63"/>
      <c r="D17" s="118" t="s">
        <v>32</v>
      </c>
      <c r="E17" s="118"/>
      <c r="F17" s="92">
        <f>F16*M14</f>
        <v>18.484246079999998</v>
      </c>
      <c r="G17" s="62"/>
      <c r="H17" s="63"/>
      <c r="I17" s="118" t="s">
        <v>32</v>
      </c>
      <c r="J17" s="118"/>
      <c r="K17" s="92">
        <f>K16*M14</f>
        <v>0</v>
      </c>
      <c r="L17" s="62"/>
      <c r="M17" s="79"/>
      <c r="N17" s="71"/>
      <c r="O17" s="71"/>
    </row>
    <row r="18" spans="1:15" s="49" customFormat="1" x14ac:dyDescent="0.4">
      <c r="A18" s="45" t="s">
        <v>21</v>
      </c>
      <c r="B18" s="46" t="s">
        <v>35</v>
      </c>
      <c r="C18" s="74" t="s">
        <v>34</v>
      </c>
      <c r="D18" s="119"/>
      <c r="E18" s="119"/>
      <c r="F18" s="47" t="s">
        <v>9</v>
      </c>
      <c r="G18" s="45" t="s">
        <v>36</v>
      </c>
      <c r="H18" s="74" t="s">
        <v>34</v>
      </c>
      <c r="I18" s="119"/>
      <c r="J18" s="119"/>
      <c r="K18" s="47" t="s">
        <v>12</v>
      </c>
      <c r="L18" s="45" t="s">
        <v>13</v>
      </c>
      <c r="M18" s="80" t="s">
        <v>18</v>
      </c>
      <c r="N18" s="69"/>
      <c r="O18" s="69"/>
    </row>
    <row r="19" spans="1:15" s="9" customFormat="1" x14ac:dyDescent="0.4">
      <c r="A19" s="44" t="s">
        <v>27</v>
      </c>
      <c r="B19" s="40" t="s">
        <v>45</v>
      </c>
      <c r="C19" s="41" t="s">
        <v>40</v>
      </c>
      <c r="D19" s="9" t="s">
        <v>44</v>
      </c>
      <c r="E19" s="41" t="s">
        <v>41</v>
      </c>
      <c r="F19" s="42"/>
      <c r="G19" s="40" t="s">
        <v>45</v>
      </c>
      <c r="H19" s="41" t="s">
        <v>40</v>
      </c>
      <c r="I19" s="9" t="s">
        <v>44</v>
      </c>
      <c r="J19" s="41" t="s">
        <v>41</v>
      </c>
      <c r="K19" s="42"/>
      <c r="L19" s="39"/>
      <c r="M19" s="81"/>
      <c r="N19" s="70"/>
      <c r="O19" s="70"/>
    </row>
    <row r="20" spans="1:15" x14ac:dyDescent="0.4">
      <c r="A20" s="2" t="s">
        <v>23</v>
      </c>
      <c r="B20" s="14"/>
      <c r="C20" s="8"/>
      <c r="D20" s="8"/>
      <c r="E20" s="8"/>
      <c r="F20" s="18"/>
      <c r="G20" s="14"/>
      <c r="H20" s="8"/>
      <c r="I20" s="8"/>
      <c r="J20" s="8"/>
      <c r="K20" s="18"/>
      <c r="L20" s="23"/>
      <c r="M20" s="82" t="s">
        <v>6</v>
      </c>
    </row>
    <row r="21" spans="1:15" x14ac:dyDescent="0.4">
      <c r="A21" s="2" t="s">
        <v>3</v>
      </c>
      <c r="B21" s="11"/>
      <c r="C21" s="4"/>
      <c r="D21" s="4"/>
      <c r="E21" s="4"/>
      <c r="F21" s="16"/>
      <c r="G21" s="11"/>
      <c r="H21" s="4"/>
      <c r="I21" s="4"/>
      <c r="J21" s="4"/>
      <c r="K21" s="16"/>
      <c r="L21" s="20"/>
      <c r="M21" s="86">
        <v>6.5500000000000003E-3</v>
      </c>
    </row>
    <row r="22" spans="1:15" x14ac:dyDescent="0.4">
      <c r="A22" s="2" t="s">
        <v>4</v>
      </c>
      <c r="B22" s="90">
        <f>$D$29</f>
        <v>91</v>
      </c>
      <c r="C22" s="91">
        <f>$D$30</f>
        <v>92</v>
      </c>
      <c r="D22" s="91">
        <f>$D$31</f>
        <v>61</v>
      </c>
      <c r="E22" s="91">
        <f>$D$32</f>
        <v>121</v>
      </c>
      <c r="F22" s="17"/>
      <c r="G22" s="90">
        <f>$D$29</f>
        <v>91</v>
      </c>
      <c r="H22" s="91">
        <f>$D$30</f>
        <v>92</v>
      </c>
      <c r="I22" s="91">
        <f>$D$31</f>
        <v>61</v>
      </c>
      <c r="J22" s="91">
        <f>$D$32</f>
        <v>121</v>
      </c>
      <c r="K22" s="17"/>
      <c r="L22" s="21"/>
      <c r="M22" s="87"/>
    </row>
    <row r="23" spans="1:15" x14ac:dyDescent="0.4">
      <c r="A23" s="2" t="s">
        <v>2</v>
      </c>
      <c r="B23" s="12">
        <f>B21*B22</f>
        <v>0</v>
      </c>
      <c r="C23" s="5">
        <f t="shared" ref="C23:E23" si="7">C21*C22</f>
        <v>0</v>
      </c>
      <c r="D23" s="5">
        <f t="shared" si="7"/>
        <v>0</v>
      </c>
      <c r="E23" s="5">
        <f t="shared" si="7"/>
        <v>0</v>
      </c>
      <c r="F23" s="6"/>
      <c r="G23" s="12">
        <f>G21*G22</f>
        <v>0</v>
      </c>
      <c r="H23" s="5">
        <f t="shared" ref="H23:J23" si="8">H21*H22</f>
        <v>0</v>
      </c>
      <c r="I23" s="5">
        <f t="shared" si="8"/>
        <v>0</v>
      </c>
      <c r="J23" s="5">
        <f t="shared" si="8"/>
        <v>0</v>
      </c>
      <c r="K23" s="6"/>
      <c r="L23" s="12"/>
      <c r="M23" s="85"/>
    </row>
    <row r="24" spans="1:15" x14ac:dyDescent="0.4">
      <c r="A24" s="2" t="s">
        <v>26</v>
      </c>
      <c r="B24" s="57">
        <f>B20*B23</f>
        <v>0</v>
      </c>
      <c r="C24" s="58">
        <f t="shared" ref="C24:E24" si="9">C20*C23</f>
        <v>0</v>
      </c>
      <c r="D24" s="58">
        <f t="shared" si="9"/>
        <v>0</v>
      </c>
      <c r="E24" s="58">
        <f t="shared" si="9"/>
        <v>0</v>
      </c>
      <c r="F24" s="59">
        <f>SUM(B24:E24)</f>
        <v>0</v>
      </c>
      <c r="G24" s="57">
        <f>G20*G23</f>
        <v>0</v>
      </c>
      <c r="H24" s="58">
        <f t="shared" ref="H24:J24" si="10">H20*H23</f>
        <v>0</v>
      </c>
      <c r="I24" s="58">
        <f t="shared" si="10"/>
        <v>0</v>
      </c>
      <c r="J24" s="58">
        <f t="shared" si="10"/>
        <v>0</v>
      </c>
      <c r="K24" s="59">
        <f>SUM(G24:J24)</f>
        <v>0</v>
      </c>
      <c r="L24" s="57">
        <f>F24-K24</f>
        <v>0</v>
      </c>
      <c r="M24" s="95">
        <f>L24*M21</f>
        <v>0</v>
      </c>
    </row>
    <row r="25" spans="1:15" s="61" customFormat="1" x14ac:dyDescent="0.4">
      <c r="A25" s="64" t="s">
        <v>30</v>
      </c>
      <c r="B25" s="65"/>
      <c r="C25" s="66"/>
      <c r="D25" s="118" t="s">
        <v>32</v>
      </c>
      <c r="E25" s="118"/>
      <c r="F25" s="67">
        <f>F24*M21</f>
        <v>0</v>
      </c>
      <c r="G25" s="65"/>
      <c r="H25" s="66"/>
      <c r="I25" s="118" t="s">
        <v>32</v>
      </c>
      <c r="J25" s="118"/>
      <c r="K25" s="93">
        <f>K24*M21</f>
        <v>0</v>
      </c>
      <c r="L25" s="65"/>
      <c r="M25" s="88"/>
      <c r="N25" s="71"/>
      <c r="O25" s="71"/>
    </row>
    <row r="26" spans="1:15" s="51" customFormat="1" x14ac:dyDescent="0.4">
      <c r="A26" s="76" t="s">
        <v>31</v>
      </c>
      <c r="B26" s="77"/>
      <c r="C26" s="78"/>
      <c r="D26" s="103" t="s">
        <v>33</v>
      </c>
      <c r="E26" s="103"/>
      <c r="F26" s="94">
        <f>F9+F17+F25</f>
        <v>18.484246079999998</v>
      </c>
      <c r="G26" s="77"/>
      <c r="H26" s="78"/>
      <c r="I26" s="103" t="s">
        <v>33</v>
      </c>
      <c r="J26" s="103"/>
      <c r="K26" s="94">
        <f>K9+K17+K25</f>
        <v>1.7174361600000003</v>
      </c>
      <c r="L26" s="77"/>
      <c r="M26" s="96">
        <f>SUM(M24,M8,M16)</f>
        <v>16.766809919999996</v>
      </c>
      <c r="N26" s="73">
        <f>F26-K26</f>
        <v>16.766809919999996</v>
      </c>
      <c r="O26" s="72" t="b">
        <f>M26=N26</f>
        <v>1</v>
      </c>
    </row>
    <row r="27" spans="1:15" ht="28.5" customHeight="1" x14ac:dyDescent="0.4">
      <c r="A27" s="104" t="s">
        <v>19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97">
        <f>-M26</f>
        <v>-16.766809919999996</v>
      </c>
    </row>
    <row r="28" spans="1:15" x14ac:dyDescent="0.4">
      <c r="A28" s="1"/>
      <c r="B28" s="9" t="s">
        <v>37</v>
      </c>
      <c r="C28" s="9" t="s">
        <v>38</v>
      </c>
      <c r="D28" s="9" t="s">
        <v>39</v>
      </c>
      <c r="E28" s="1"/>
      <c r="F28" s="106" t="s">
        <v>49</v>
      </c>
      <c r="G28" s="107"/>
      <c r="H28" s="107"/>
      <c r="I28" s="107"/>
      <c r="J28" s="107"/>
      <c r="K28" s="107"/>
      <c r="L28" s="28" t="s">
        <v>25</v>
      </c>
      <c r="M28" s="98">
        <f>1-K26/F26</f>
        <v>0.90708649124411567</v>
      </c>
    </row>
    <row r="29" spans="1:15" x14ac:dyDescent="0.4">
      <c r="A29" s="34" t="s">
        <v>47</v>
      </c>
      <c r="B29" s="99">
        <v>45748</v>
      </c>
      <c r="C29" s="99">
        <v>45838</v>
      </c>
      <c r="D29" s="75">
        <f>DATEDIF(B29,C29,"d")+1</f>
        <v>91</v>
      </c>
      <c r="F29" s="108"/>
      <c r="G29" s="108"/>
      <c r="H29" s="108"/>
      <c r="I29" s="108"/>
      <c r="J29" s="108"/>
      <c r="K29" s="108"/>
    </row>
    <row r="30" spans="1:15" x14ac:dyDescent="0.4">
      <c r="A30" s="34" t="s">
        <v>42</v>
      </c>
      <c r="B30" s="99">
        <v>45839</v>
      </c>
      <c r="C30" s="99">
        <v>45930</v>
      </c>
      <c r="D30" s="75">
        <f>DATEDIF(B30,C30,"d")+1</f>
        <v>92</v>
      </c>
      <c r="F30" s="108"/>
      <c r="G30" s="108"/>
      <c r="H30" s="108"/>
      <c r="I30" s="108"/>
      <c r="J30" s="108"/>
      <c r="K30" s="108"/>
    </row>
    <row r="31" spans="1:15" x14ac:dyDescent="0.4">
      <c r="A31" s="1" t="s">
        <v>46</v>
      </c>
      <c r="B31" s="99">
        <v>45931</v>
      </c>
      <c r="C31" s="99">
        <v>45991</v>
      </c>
      <c r="D31" s="75">
        <f>DATEDIF(B31,C31,"d")+1</f>
        <v>61</v>
      </c>
      <c r="F31" s="108"/>
      <c r="G31" s="108"/>
      <c r="H31" s="108"/>
      <c r="I31" s="108"/>
      <c r="J31" s="108"/>
      <c r="K31" s="108"/>
    </row>
    <row r="32" spans="1:15" x14ac:dyDescent="0.4">
      <c r="A32" s="34" t="s">
        <v>48</v>
      </c>
      <c r="B32" s="99">
        <v>45992</v>
      </c>
      <c r="C32" s="99">
        <v>46112</v>
      </c>
      <c r="D32" s="75">
        <f>DATEDIF(B32,C32,"d")+1</f>
        <v>121</v>
      </c>
      <c r="F32" s="108"/>
      <c r="G32" s="108"/>
      <c r="H32" s="108"/>
      <c r="I32" s="108"/>
      <c r="J32" s="108"/>
      <c r="K32" s="108"/>
    </row>
    <row r="33" spans="4:13" x14ac:dyDescent="0.4">
      <c r="D33" s="75">
        <f>SUM(D29:D32)</f>
        <v>365</v>
      </c>
      <c r="F33" s="108"/>
      <c r="G33" s="108"/>
      <c r="H33" s="108"/>
      <c r="I33" s="108"/>
      <c r="J33" s="108"/>
      <c r="K33" s="108"/>
    </row>
    <row r="35" spans="4:13" ht="16.5" thickBot="1" x14ac:dyDescent="0.45"/>
    <row r="36" spans="4:13" x14ac:dyDescent="0.4">
      <c r="J36" s="109" t="s">
        <v>51</v>
      </c>
      <c r="K36" s="110"/>
      <c r="L36" s="110"/>
      <c r="M36" s="111"/>
    </row>
    <row r="37" spans="4:13" x14ac:dyDescent="0.4">
      <c r="J37" s="112"/>
      <c r="K37" s="113"/>
      <c r="L37" s="113"/>
      <c r="M37" s="114"/>
    </row>
    <row r="38" spans="4:13" ht="16.5" thickBot="1" x14ac:dyDescent="0.45">
      <c r="J38" s="115"/>
      <c r="K38" s="116"/>
      <c r="L38" s="116"/>
      <c r="M38" s="117"/>
    </row>
  </sheetData>
  <mergeCells count="17">
    <mergeCell ref="I25:J25"/>
    <mergeCell ref="J36:M38"/>
    <mergeCell ref="D2:E2"/>
    <mergeCell ref="I2:J2"/>
    <mergeCell ref="D9:E9"/>
    <mergeCell ref="I9:J9"/>
    <mergeCell ref="D10:E10"/>
    <mergeCell ref="I10:J10"/>
    <mergeCell ref="D26:E26"/>
    <mergeCell ref="I26:J26"/>
    <mergeCell ref="A27:L27"/>
    <mergeCell ref="F28:K33"/>
    <mergeCell ref="D17:E17"/>
    <mergeCell ref="I17:J17"/>
    <mergeCell ref="D18:E18"/>
    <mergeCell ref="I18:J18"/>
    <mergeCell ref="D25:E25"/>
  </mergeCells>
  <phoneticPr fontId="2"/>
  <pageMargins left="0.7" right="0.2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作成例 比較表 (空調)</vt:lpstr>
      <vt:lpstr>作成例 比較表(給湯)</vt:lpstr>
      <vt:lpstr>'作成例 比較表 (空調)'!Print_Area</vt:lpstr>
      <vt:lpstr>'作成例 比較表(給湯)'!Print_Area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2026-04-30T22:38:15Z</dcterms:modified>
</cp:coreProperties>
</file>