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v1\商工振興課\--- 新エネルギー\R6\03_02 太陽光発電設備導入検討ツール\"/>
    </mc:Choice>
  </mc:AlternateContent>
  <bookViews>
    <workbookView xWindow="0" yWindow="0" windowWidth="14370" windowHeight="7335"/>
  </bookViews>
  <sheets>
    <sheet name="様式" sheetId="4" r:id="rId1"/>
    <sheet name="（例）花輪9.9kW30°傾斜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K26" i="5" s="1"/>
  <c r="K33" i="5" s="1"/>
  <c r="O14" i="5"/>
  <c r="O19" i="5" s="1"/>
  <c r="O26" i="5" s="1"/>
  <c r="O33" i="5" s="1"/>
  <c r="N14" i="5"/>
  <c r="N19" i="5" s="1"/>
  <c r="N26" i="5" s="1"/>
  <c r="N33" i="5" s="1"/>
  <c r="M14" i="5"/>
  <c r="M19" i="5" s="1"/>
  <c r="M26" i="5" s="1"/>
  <c r="M33" i="5" s="1"/>
  <c r="L14" i="5"/>
  <c r="L19" i="5" s="1"/>
  <c r="L26" i="5" s="1"/>
  <c r="L33" i="5" s="1"/>
  <c r="K14" i="5"/>
  <c r="J14" i="5"/>
  <c r="J19" i="5" s="1"/>
  <c r="J26" i="5" s="1"/>
  <c r="J33" i="5" s="1"/>
  <c r="I14" i="5"/>
  <c r="I19" i="5" s="1"/>
  <c r="I26" i="5" s="1"/>
  <c r="I33" i="5" s="1"/>
  <c r="H14" i="5"/>
  <c r="H19" i="5" s="1"/>
  <c r="H26" i="5" s="1"/>
  <c r="H33" i="5" s="1"/>
  <c r="G14" i="5"/>
  <c r="G19" i="5" s="1"/>
  <c r="G26" i="5" s="1"/>
  <c r="G33" i="5" s="1"/>
  <c r="F14" i="5"/>
  <c r="F19" i="5" s="1"/>
  <c r="F26" i="5" s="1"/>
  <c r="F33" i="5" s="1"/>
  <c r="E14" i="5"/>
  <c r="E19" i="5" s="1"/>
  <c r="E26" i="5" s="1"/>
  <c r="E33" i="5" s="1"/>
  <c r="D14" i="5"/>
  <c r="D19" i="5" s="1"/>
  <c r="O14" i="4"/>
  <c r="O19" i="4" s="1"/>
  <c r="O26" i="4" s="1"/>
  <c r="O33" i="4" s="1"/>
  <c r="N14" i="4"/>
  <c r="N19" i="4" s="1"/>
  <c r="N26" i="4" s="1"/>
  <c r="N33" i="4" s="1"/>
  <c r="M14" i="4"/>
  <c r="M19" i="4" s="1"/>
  <c r="M26" i="4" s="1"/>
  <c r="M33" i="4" s="1"/>
  <c r="L14" i="4"/>
  <c r="L19" i="4" s="1"/>
  <c r="L26" i="4" s="1"/>
  <c r="L33" i="4" s="1"/>
  <c r="K14" i="4"/>
  <c r="K19" i="4" s="1"/>
  <c r="K26" i="4" s="1"/>
  <c r="K33" i="4" s="1"/>
  <c r="J14" i="4"/>
  <c r="J19" i="4" s="1"/>
  <c r="J26" i="4" s="1"/>
  <c r="J33" i="4" s="1"/>
  <c r="I14" i="4"/>
  <c r="I19" i="4" s="1"/>
  <c r="I26" i="4" s="1"/>
  <c r="I33" i="4" s="1"/>
  <c r="H14" i="4"/>
  <c r="H19" i="4" s="1"/>
  <c r="H26" i="4" s="1"/>
  <c r="H33" i="4" s="1"/>
  <c r="G14" i="4"/>
  <c r="G19" i="4" s="1"/>
  <c r="G26" i="4" s="1"/>
  <c r="G33" i="4" s="1"/>
  <c r="F14" i="4"/>
  <c r="F19" i="4" s="1"/>
  <c r="F26" i="4" s="1"/>
  <c r="F33" i="4" s="1"/>
  <c r="E14" i="4"/>
  <c r="E19" i="4" s="1"/>
  <c r="E26" i="4" s="1"/>
  <c r="E33" i="4" s="1"/>
  <c r="D14" i="4"/>
  <c r="D19" i="4" s="1"/>
  <c r="D26" i="5" l="1"/>
  <c r="O20" i="5"/>
  <c r="D26" i="4"/>
  <c r="D33" i="4" s="1"/>
  <c r="O20" i="4"/>
  <c r="D33" i="5" l="1"/>
  <c r="O34" i="5" s="1"/>
  <c r="O27" i="5"/>
  <c r="O27" i="4"/>
  <c r="O34" i="4"/>
</calcChain>
</file>

<file path=xl/sharedStrings.xml><?xml version="1.0" encoding="utf-8"?>
<sst xmlns="http://schemas.openxmlformats.org/spreadsheetml/2006/main" count="176" uniqueCount="41">
  <si>
    <t>１　条件</t>
    <rPh sb="2" eb="4">
      <t>ジョウケン</t>
    </rPh>
    <phoneticPr fontId="2"/>
  </si>
  <si>
    <t>傾斜</t>
    <rPh sb="0" eb="2">
      <t>ケイシャ</t>
    </rPh>
    <phoneticPr fontId="2"/>
  </si>
  <si>
    <t>°</t>
    <phoneticPr fontId="2"/>
  </si>
  <si>
    <t>方位角</t>
    <rPh sb="0" eb="2">
      <t>ホウイ</t>
    </rPh>
    <rPh sb="2" eb="3">
      <t>カク</t>
    </rPh>
    <phoneticPr fontId="2"/>
  </si>
  <si>
    <t>２　日射量（NEDO日射量データベース閲覧システム　MONOSOLA-20より）</t>
    <rPh sb="2" eb="4">
      <t>ニッシャ</t>
    </rPh>
    <rPh sb="4" eb="5">
      <t>リョウ</t>
    </rPh>
    <rPh sb="10" eb="12">
      <t>ニッシャ</t>
    </rPh>
    <rPh sb="12" eb="13">
      <t>リョウ</t>
    </rPh>
    <rPh sb="19" eb="21">
      <t>エツラン</t>
    </rPh>
    <phoneticPr fontId="2"/>
  </si>
  <si>
    <t>モジュール出力</t>
    <rPh sb="5" eb="7">
      <t>シュツリョク</t>
    </rPh>
    <phoneticPr fontId="2"/>
  </si>
  <si>
    <t>kW</t>
    <phoneticPr fontId="2"/>
  </si>
  <si>
    <t>１月</t>
    <rPh sb="1" eb="2">
      <t>ガツ</t>
    </rPh>
    <phoneticPr fontId="2"/>
  </si>
  <si>
    <t>2月</t>
    <rPh sb="1" eb="2">
      <t>ガツ</t>
    </rPh>
    <phoneticPr fontId="2"/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</si>
  <si>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</si>
  <si>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</si>
  <si>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</si>
  <si>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</si>
  <si>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</si>
  <si>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</si>
  <si>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</si>
  <si>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</si>
  <si>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</si>
  <si>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</si>
  <si>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想定発電量</t>
    <rPh sb="0" eb="2">
      <t>ソウテイ</t>
    </rPh>
    <rPh sb="2" eb="4">
      <t>ハツデン</t>
    </rPh>
    <rPh sb="4" eb="5">
      <t>リョウ</t>
    </rPh>
    <phoneticPr fontId="2"/>
  </si>
  <si>
    <t>３　月ごとの想定発電量</t>
    <rPh sb="2" eb="3">
      <t>ツキ</t>
    </rPh>
    <rPh sb="6" eb="8">
      <t>ソウテイ</t>
    </rPh>
    <rPh sb="8" eb="10">
      <t>ハツデン</t>
    </rPh>
    <rPh sb="10" eb="11">
      <t>リョウ</t>
    </rPh>
    <phoneticPr fontId="2"/>
  </si>
  <si>
    <t>月間発電量(kWh)＝発電容量(kW)×日射量(kWh/㎡)×損失係数(0.85)×月日数</t>
    <rPh sb="0" eb="2">
      <t>ゲッカン</t>
    </rPh>
    <rPh sb="42" eb="43">
      <t>ツキ</t>
    </rPh>
    <rPh sb="43" eb="45">
      <t>ニッスウ</t>
    </rPh>
    <phoneticPr fontId="2"/>
  </si>
  <si>
    <t>合計</t>
    <rPh sb="0" eb="2">
      <t>ゴウケイ</t>
    </rPh>
    <phoneticPr fontId="2"/>
  </si>
  <si>
    <t>単位：kWh/m2</t>
    <rPh sb="0" eb="2">
      <t>タンイ</t>
    </rPh>
    <phoneticPr fontId="2"/>
  </si>
  <si>
    <t>単位：kWh</t>
    <rPh sb="0" eb="2">
      <t>タンイ</t>
    </rPh>
    <phoneticPr fontId="2"/>
  </si>
  <si>
    <t>（直上の傾斜角での日射量‐直下の傾斜角での日射量）/10*（求める傾斜角－直下の傾斜角）＋直下の傾斜角での日射量</t>
    <rPh sb="1" eb="2">
      <t>チョク</t>
    </rPh>
    <rPh sb="2" eb="3">
      <t>ジョウ</t>
    </rPh>
    <rPh sb="4" eb="6">
      <t>ケイシャ</t>
    </rPh>
    <rPh sb="6" eb="7">
      <t>カク</t>
    </rPh>
    <rPh sb="9" eb="11">
      <t>ニッシャ</t>
    </rPh>
    <rPh sb="11" eb="12">
      <t>リョウ</t>
    </rPh>
    <rPh sb="13" eb="15">
      <t>チョッカ</t>
    </rPh>
    <rPh sb="16" eb="18">
      <t>ケイシャ</t>
    </rPh>
    <rPh sb="18" eb="19">
      <t>カク</t>
    </rPh>
    <rPh sb="21" eb="23">
      <t>ニッシャ</t>
    </rPh>
    <rPh sb="23" eb="24">
      <t>リョウ</t>
    </rPh>
    <rPh sb="30" eb="31">
      <t>モト</t>
    </rPh>
    <rPh sb="33" eb="35">
      <t>ケイシャ</t>
    </rPh>
    <rPh sb="35" eb="36">
      <t>カク</t>
    </rPh>
    <rPh sb="37" eb="39">
      <t>チョッカ</t>
    </rPh>
    <rPh sb="40" eb="42">
      <t>ケイシャ</t>
    </rPh>
    <rPh sb="42" eb="43">
      <t>カク</t>
    </rPh>
    <rPh sb="45" eb="47">
      <t>チョッカ</t>
    </rPh>
    <rPh sb="48" eb="50">
      <t>ケイシャ</t>
    </rPh>
    <rPh sb="50" eb="51">
      <t>カク</t>
    </rPh>
    <rPh sb="53" eb="55">
      <t>ニッシャ</t>
    </rPh>
    <rPh sb="55" eb="56">
      <t>リョウ</t>
    </rPh>
    <phoneticPr fontId="2"/>
  </si>
  <si>
    <t>＊当てはまる傾斜角がない場合、傾斜角は前後の角度の値から右記のとおり求める。</t>
    <rPh sb="1" eb="2">
      <t>ア</t>
    </rPh>
    <rPh sb="6" eb="8">
      <t>ケイシャ</t>
    </rPh>
    <rPh sb="8" eb="9">
      <t>カク</t>
    </rPh>
    <rPh sb="12" eb="14">
      <t>バアイ</t>
    </rPh>
    <rPh sb="15" eb="17">
      <t>ケイシャ</t>
    </rPh>
    <rPh sb="17" eb="18">
      <t>カク</t>
    </rPh>
    <rPh sb="19" eb="21">
      <t>ゼンゴ</t>
    </rPh>
    <rPh sb="22" eb="24">
      <t>カクド</t>
    </rPh>
    <rPh sb="25" eb="26">
      <t>アタイ</t>
    </rPh>
    <rPh sb="28" eb="30">
      <t>ウキ</t>
    </rPh>
    <rPh sb="34" eb="35">
      <t>モト</t>
    </rPh>
    <phoneticPr fontId="2"/>
  </si>
  <si>
    <t>年間予測発電量シミュレーション</t>
    <rPh sb="0" eb="2">
      <t>ネンカン</t>
    </rPh>
    <rPh sb="2" eb="4">
      <t>ヨソク</t>
    </rPh>
    <rPh sb="4" eb="6">
      <t>ハツデン</t>
    </rPh>
    <rPh sb="6" eb="7">
      <t>リョウ</t>
    </rPh>
    <phoneticPr fontId="2"/>
  </si>
  <si>
    <t>直上の傾斜角：</t>
    <rPh sb="0" eb="1">
      <t>チョク</t>
    </rPh>
    <rPh sb="1" eb="2">
      <t>ジョウ</t>
    </rPh>
    <rPh sb="3" eb="5">
      <t>ケイシャ</t>
    </rPh>
    <rPh sb="5" eb="6">
      <t>カク</t>
    </rPh>
    <phoneticPr fontId="2"/>
  </si>
  <si>
    <t>直下の傾斜角：</t>
    <rPh sb="0" eb="2">
      <t>チョッカ</t>
    </rPh>
    <rPh sb="3" eb="5">
      <t>ケイシャ</t>
    </rPh>
    <rPh sb="5" eb="6">
      <t>カク</t>
    </rPh>
    <phoneticPr fontId="2"/>
  </si>
  <si>
    <t>傾斜角</t>
    <rPh sb="0" eb="2">
      <t>ケイシャ</t>
    </rPh>
    <rPh sb="2" eb="3">
      <t>カク</t>
    </rPh>
    <phoneticPr fontId="2"/>
  </si>
  <si>
    <t>４　月ごとの想定発電量（影などの影響の補正後）</t>
    <rPh sb="2" eb="3">
      <t>ツキ</t>
    </rPh>
    <rPh sb="6" eb="8">
      <t>ソウテイ</t>
    </rPh>
    <rPh sb="8" eb="10">
      <t>ハツデン</t>
    </rPh>
    <rPh sb="10" eb="11">
      <t>リョウ</t>
    </rPh>
    <rPh sb="12" eb="13">
      <t>カゲ</t>
    </rPh>
    <rPh sb="16" eb="18">
      <t>エイキョウ</t>
    </rPh>
    <rPh sb="19" eb="21">
      <t>ホセイ</t>
    </rPh>
    <rPh sb="21" eb="22">
      <t>ゴ</t>
    </rPh>
    <phoneticPr fontId="2"/>
  </si>
  <si>
    <t>影などの影響を考慮する場合は、以下の発電量の欄に、「３」で求めた発電量に対して考慮した値を上書きする。</t>
    <rPh sb="0" eb="1">
      <t>カゲ</t>
    </rPh>
    <rPh sb="4" eb="6">
      <t>エイキョウ</t>
    </rPh>
    <rPh sb="7" eb="9">
      <t>コウリョ</t>
    </rPh>
    <rPh sb="11" eb="13">
      <t>バアイ</t>
    </rPh>
    <rPh sb="15" eb="17">
      <t>イカ</t>
    </rPh>
    <rPh sb="18" eb="20">
      <t>ハツデン</t>
    </rPh>
    <rPh sb="20" eb="21">
      <t>リョウ</t>
    </rPh>
    <rPh sb="22" eb="23">
      <t>ラン</t>
    </rPh>
    <rPh sb="39" eb="41">
      <t>コウリョ</t>
    </rPh>
    <rPh sb="43" eb="44">
      <t>アタイ</t>
    </rPh>
    <rPh sb="45" eb="47">
      <t>ウワガ</t>
    </rPh>
    <phoneticPr fontId="2"/>
  </si>
  <si>
    <t>右の式より求める。</t>
    <phoneticPr fontId="2"/>
  </si>
  <si>
    <t>（</t>
    <phoneticPr fontId="2"/>
  </si>
  <si>
    <t>色の欄に値を入力する）</t>
    <rPh sb="0" eb="1">
      <t>イロ</t>
    </rPh>
    <rPh sb="2" eb="3">
      <t>ラン</t>
    </rPh>
    <rPh sb="4" eb="5">
      <t>アタイ</t>
    </rPh>
    <rPh sb="6" eb="8">
      <t>ニュウリョク</t>
    </rPh>
    <phoneticPr fontId="2"/>
  </si>
  <si>
    <t>雪の影響に関し、本シートでは12月、1月、2月に発電量が</t>
    <rPh sb="0" eb="1">
      <t>ユキ</t>
    </rPh>
    <rPh sb="2" eb="4">
      <t>エイキョウ</t>
    </rPh>
    <rPh sb="5" eb="6">
      <t>カン</t>
    </rPh>
    <rPh sb="8" eb="9">
      <t>ホン</t>
    </rPh>
    <rPh sb="16" eb="17">
      <t>ガツ</t>
    </rPh>
    <rPh sb="19" eb="20">
      <t>ガツ</t>
    </rPh>
    <rPh sb="22" eb="23">
      <t>ガツ</t>
    </rPh>
    <rPh sb="24" eb="26">
      <t>ハツデン</t>
    </rPh>
    <rPh sb="26" eb="27">
      <t>リョウ</t>
    </rPh>
    <phoneticPr fontId="2"/>
  </si>
  <si>
    <t>影などの影響を考慮する場合は</t>
    <rPh sb="0" eb="1">
      <t>カゲ</t>
    </rPh>
    <rPh sb="4" eb="6">
      <t>エイキョウ</t>
    </rPh>
    <rPh sb="7" eb="9">
      <t>コウリョ</t>
    </rPh>
    <rPh sb="11" eb="13">
      <t>バアイ</t>
    </rPh>
    <phoneticPr fontId="2"/>
  </si>
  <si>
    <t>に上書きをする）</t>
    <rPh sb="1" eb="3">
      <t>ウワガ</t>
    </rPh>
    <phoneticPr fontId="2"/>
  </si>
  <si>
    <t>５　月ごとの想定発電量（雪の影響の補正後）</t>
    <rPh sb="2" eb="3">
      <t>ツキ</t>
    </rPh>
    <rPh sb="6" eb="8">
      <t>ソウテイ</t>
    </rPh>
    <rPh sb="8" eb="10">
      <t>ハツデン</t>
    </rPh>
    <rPh sb="10" eb="11">
      <t>リョウ</t>
    </rPh>
    <rPh sb="12" eb="13">
      <t>ユキ</t>
    </rPh>
    <rPh sb="14" eb="16">
      <t>エイキョウ</t>
    </rPh>
    <rPh sb="17" eb="19">
      <t>ホセイ</t>
    </rPh>
    <rPh sb="19" eb="20">
      <t>ゴ</t>
    </rPh>
    <phoneticPr fontId="2"/>
  </si>
  <si>
    <t>％に低減されることを想定して、「４」の発電量を補正する。</t>
    <rPh sb="2" eb="4">
      <t>テイゲン</t>
    </rPh>
    <rPh sb="10" eb="12">
      <t>ソウテイ</t>
    </rPh>
    <rPh sb="19" eb="21">
      <t>ハツデン</t>
    </rPh>
    <rPh sb="21" eb="22">
      <t>リョウ</t>
    </rPh>
    <rPh sb="23" eb="25">
      <t>ホセイ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</si>
</sst>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>
      <alignment vertical="center"/>
    </xf>
    <xf numFmtId="40" fontId="0" fillId="0" borderId="1" xfId="1" applyNumberFormat="1" applyFont="1" applyBorder="1">
      <alignment vertical="center"/>
    </xf>
    <xf numFmtId="40" fontId="0" fillId="0" borderId="1" xfId="0" applyNumberFormat="1" applyBorder="1">
      <alignment vertical="center"/>
    </xf>
    <xf numFmtId="0" fontId="0" fillId="2" borderId="0" xfId="0" applyFill="1">
      <alignment vertical="center"/>
    </xf>
    <xf numFmtId="2" fontId="0" fillId="2" borderId="1" xfId="0" applyNumberFormat="1" applyFill="1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2" borderId="4" xfId="0" applyFill="1" applyBorder="1">
      <alignment vertical="center"/>
    </xf>
    <xf numFmtId="40" fontId="0" fillId="3" borderId="1" xfId="1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40" fontId="0" fillId="0" borderId="1" xfId="1" applyNumberFormat="1" applyFont="1" applyFill="1" applyBorder="1">
      <alignment vertical="center"/>
    </xf>
    <xf numFmtId="40" fontId="0" fillId="4" borderId="1" xfId="1" applyNumberFormat="1" applyFont="1" applyFill="1" applyBorder="1">
      <alignment vertical="center"/>
    </xf>
    <xf numFmtId="0" fontId="0" fillId="3" borderId="0" xfId="0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abSelected="1" workbookViewId="0">
      <selection activeCell="G30" sqref="G30"/>
    </sheetView>
  </sheetViews>
  <sheetFormatPr defaultRowHeight="18.75" x14ac:dyDescent="0.4"/>
  <cols>
    <col min="1" max="1" width="22" customWidth="1"/>
    <col min="2" max="2" width="4.75" customWidth="1"/>
    <col min="3" max="3" width="2.5" customWidth="1"/>
  </cols>
  <sheetData>
    <row r="1" spans="1:15" x14ac:dyDescent="0.4">
      <c r="A1" t="s">
        <v>27</v>
      </c>
      <c r="D1" s="14" t="s">
        <v>34</v>
      </c>
      <c r="E1" s="6"/>
      <c r="F1" t="s">
        <v>35</v>
      </c>
    </row>
    <row r="2" spans="1:15" x14ac:dyDescent="0.4">
      <c r="D2" s="14" t="s">
        <v>34</v>
      </c>
      <c r="E2" t="s">
        <v>37</v>
      </c>
      <c r="H2" s="17"/>
      <c r="I2" t="s">
        <v>38</v>
      </c>
    </row>
    <row r="3" spans="1:15" x14ac:dyDescent="0.4">
      <c r="A3" t="s">
        <v>0</v>
      </c>
    </row>
    <row r="4" spans="1:15" x14ac:dyDescent="0.4">
      <c r="A4" t="s">
        <v>5</v>
      </c>
      <c r="E4" s="6"/>
      <c r="F4" t="s">
        <v>6</v>
      </c>
      <c r="H4" t="s">
        <v>1</v>
      </c>
      <c r="I4" s="6"/>
      <c r="J4" t="s">
        <v>2</v>
      </c>
    </row>
    <row r="5" spans="1:15" x14ac:dyDescent="0.4">
      <c r="H5" t="s">
        <v>3</v>
      </c>
      <c r="I5" s="6"/>
      <c r="J5" t="s">
        <v>2</v>
      </c>
    </row>
    <row r="7" spans="1:15" x14ac:dyDescent="0.4">
      <c r="A7" t="s">
        <v>4</v>
      </c>
    </row>
    <row r="8" spans="1:15" x14ac:dyDescent="0.4">
      <c r="A8" t="s">
        <v>26</v>
      </c>
    </row>
    <row r="9" spans="1:15" x14ac:dyDescent="0.4">
      <c r="A9" t="s">
        <v>25</v>
      </c>
    </row>
    <row r="10" spans="1:15" x14ac:dyDescent="0.4">
      <c r="N10" t="s">
        <v>23</v>
      </c>
    </row>
    <row r="11" spans="1:15" x14ac:dyDescent="0.4">
      <c r="A11" s="8"/>
      <c r="B11" s="10"/>
      <c r="C11" s="9"/>
      <c r="D11" s="2" t="s">
        <v>7</v>
      </c>
      <c r="E11" s="2" t="s">
        <v>8</v>
      </c>
      <c r="F11" s="2" t="s">
        <v>9</v>
      </c>
      <c r="G11" s="2" t="s">
        <v>10</v>
      </c>
      <c r="H11" s="2" t="s">
        <v>11</v>
      </c>
      <c r="I11" s="2" t="s">
        <v>12</v>
      </c>
      <c r="J11" s="2" t="s">
        <v>13</v>
      </c>
      <c r="K11" s="2" t="s">
        <v>14</v>
      </c>
      <c r="L11" s="2" t="s">
        <v>15</v>
      </c>
      <c r="M11" s="2" t="s">
        <v>16</v>
      </c>
      <c r="N11" s="2" t="s">
        <v>17</v>
      </c>
      <c r="O11" s="2" t="s">
        <v>18</v>
      </c>
    </row>
    <row r="12" spans="1:15" x14ac:dyDescent="0.4">
      <c r="A12" s="8" t="s">
        <v>28</v>
      </c>
      <c r="B12" s="12"/>
      <c r="C12" s="9" t="s">
        <v>2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5" x14ac:dyDescent="0.4">
      <c r="A13" s="8" t="s">
        <v>29</v>
      </c>
      <c r="B13" s="12"/>
      <c r="C13" s="9" t="s">
        <v>2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 x14ac:dyDescent="0.4">
      <c r="A14" s="8" t="s">
        <v>30</v>
      </c>
      <c r="B14" s="12"/>
      <c r="C14" s="9" t="s">
        <v>2</v>
      </c>
      <c r="D14" s="3">
        <f>ROUND((D12-D13)*4/10+D13,2)</f>
        <v>0</v>
      </c>
      <c r="E14" s="3">
        <f t="shared" ref="E14:O14" si="0">ROUND((E12-E13)*4/10+E13,2)</f>
        <v>0</v>
      </c>
      <c r="F14" s="3">
        <f t="shared" si="0"/>
        <v>0</v>
      </c>
      <c r="G14" s="3">
        <f t="shared" si="0"/>
        <v>0</v>
      </c>
      <c r="H14" s="3">
        <f t="shared" si="0"/>
        <v>0</v>
      </c>
      <c r="I14" s="3">
        <f t="shared" si="0"/>
        <v>0</v>
      </c>
      <c r="J14" s="3">
        <f t="shared" si="0"/>
        <v>0</v>
      </c>
      <c r="K14" s="3">
        <f t="shared" si="0"/>
        <v>0</v>
      </c>
      <c r="L14" s="3">
        <f t="shared" si="0"/>
        <v>0</v>
      </c>
      <c r="M14" s="3">
        <f t="shared" si="0"/>
        <v>0</v>
      </c>
      <c r="N14" s="3">
        <f t="shared" si="0"/>
        <v>0</v>
      </c>
      <c r="O14" s="3">
        <f t="shared" si="0"/>
        <v>0</v>
      </c>
    </row>
    <row r="15" spans="1:15" x14ac:dyDescent="0.4">
      <c r="C15" s="11"/>
    </row>
    <row r="16" spans="1:15" x14ac:dyDescent="0.4">
      <c r="A16" t="s">
        <v>20</v>
      </c>
      <c r="C16" s="11"/>
    </row>
    <row r="17" spans="1:15" x14ac:dyDescent="0.4">
      <c r="A17" t="s">
        <v>33</v>
      </c>
      <c r="C17" s="11"/>
      <c r="F17" t="s">
        <v>21</v>
      </c>
      <c r="N17" t="s">
        <v>24</v>
      </c>
    </row>
    <row r="18" spans="1:15" x14ac:dyDescent="0.4">
      <c r="A18" s="8"/>
      <c r="B18" s="10"/>
      <c r="C18" s="9"/>
      <c r="D18" s="2" t="s">
        <v>7</v>
      </c>
      <c r="E18" s="2" t="s">
        <v>8</v>
      </c>
      <c r="F18" s="2" t="s">
        <v>9</v>
      </c>
      <c r="G18" s="2" t="s">
        <v>10</v>
      </c>
      <c r="H18" s="2" t="s">
        <v>11</v>
      </c>
      <c r="I18" s="2" t="s">
        <v>12</v>
      </c>
      <c r="J18" s="2" t="s">
        <v>13</v>
      </c>
      <c r="K18" s="2" t="s">
        <v>14</v>
      </c>
      <c r="L18" s="2" t="s">
        <v>15</v>
      </c>
      <c r="M18" s="2" t="s">
        <v>16</v>
      </c>
      <c r="N18" s="2" t="s">
        <v>17</v>
      </c>
      <c r="O18" s="2" t="s">
        <v>18</v>
      </c>
    </row>
    <row r="19" spans="1:15" x14ac:dyDescent="0.4">
      <c r="A19" s="8" t="s">
        <v>19</v>
      </c>
      <c r="B19" s="10"/>
      <c r="C19" s="9"/>
      <c r="D19" s="4">
        <f>$E$4*D14*0.85*31</f>
        <v>0</v>
      </c>
      <c r="E19" s="4">
        <f>$E$4*E14*0.85*28</f>
        <v>0</v>
      </c>
      <c r="F19" s="4">
        <f>$E$4*F14*0.85*31</f>
        <v>0</v>
      </c>
      <c r="G19" s="4">
        <f>$E$4*G14*0.85*30</f>
        <v>0</v>
      </c>
      <c r="H19" s="4">
        <f>$E$4*H14*0.85*31</f>
        <v>0</v>
      </c>
      <c r="I19" s="4">
        <f>$E$4*I14*0.85*30</f>
        <v>0</v>
      </c>
      <c r="J19" s="4">
        <f>$E$4*J14*0.85*31</f>
        <v>0</v>
      </c>
      <c r="K19" s="4">
        <f>$E$4*K14*0.85*31</f>
        <v>0</v>
      </c>
      <c r="L19" s="4">
        <f>$E$4*L14*0.85*30</f>
        <v>0</v>
      </c>
      <c r="M19" s="4">
        <f>$E$4*M14*0.85*31</f>
        <v>0</v>
      </c>
      <c r="N19" s="4">
        <f>$E$4*N14*0.85*30</f>
        <v>0</v>
      </c>
      <c r="O19" s="4">
        <f>$E$4*O14*0.85*31</f>
        <v>0</v>
      </c>
    </row>
    <row r="20" spans="1:15" x14ac:dyDescent="0.4">
      <c r="N20" s="1" t="s">
        <v>22</v>
      </c>
      <c r="O20" s="5">
        <f>SUM(D19:O19)</f>
        <v>0</v>
      </c>
    </row>
    <row r="22" spans="1:15" x14ac:dyDescent="0.4">
      <c r="A22" t="s">
        <v>31</v>
      </c>
      <c r="C22" s="11"/>
    </row>
    <row r="23" spans="1:15" x14ac:dyDescent="0.4">
      <c r="A23" t="s">
        <v>32</v>
      </c>
      <c r="C23" s="11"/>
    </row>
    <row r="24" spans="1:15" x14ac:dyDescent="0.4">
      <c r="C24" s="11"/>
      <c r="N24" t="s">
        <v>24</v>
      </c>
    </row>
    <row r="25" spans="1:15" x14ac:dyDescent="0.4">
      <c r="A25" s="8"/>
      <c r="B25" s="10"/>
      <c r="C25" s="9"/>
      <c r="D25" s="2" t="s">
        <v>7</v>
      </c>
      <c r="E25" s="2" t="s">
        <v>8</v>
      </c>
      <c r="F25" s="2" t="s">
        <v>9</v>
      </c>
      <c r="G25" s="2" t="s">
        <v>10</v>
      </c>
      <c r="H25" s="2" t="s">
        <v>11</v>
      </c>
      <c r="I25" s="2" t="s">
        <v>12</v>
      </c>
      <c r="J25" s="2" t="s">
        <v>13</v>
      </c>
      <c r="K25" s="2" t="s">
        <v>14</v>
      </c>
      <c r="L25" s="2" t="s">
        <v>15</v>
      </c>
      <c r="M25" s="2" t="s">
        <v>16</v>
      </c>
      <c r="N25" s="2" t="s">
        <v>17</v>
      </c>
      <c r="O25" s="2" t="s">
        <v>18</v>
      </c>
    </row>
    <row r="26" spans="1:15" x14ac:dyDescent="0.4">
      <c r="A26" s="8" t="s">
        <v>19</v>
      </c>
      <c r="B26" s="10"/>
      <c r="C26" s="9"/>
      <c r="D26" s="13">
        <f>D19</f>
        <v>0</v>
      </c>
      <c r="E26" s="13">
        <f t="shared" ref="E26:O26" si="1">E19</f>
        <v>0</v>
      </c>
      <c r="F26" s="13">
        <f t="shared" si="1"/>
        <v>0</v>
      </c>
      <c r="G26" s="13">
        <f t="shared" si="1"/>
        <v>0</v>
      </c>
      <c r="H26" s="13">
        <f t="shared" si="1"/>
        <v>0</v>
      </c>
      <c r="I26" s="13">
        <f t="shared" si="1"/>
        <v>0</v>
      </c>
      <c r="J26" s="13">
        <f t="shared" si="1"/>
        <v>0</v>
      </c>
      <c r="K26" s="13">
        <f t="shared" si="1"/>
        <v>0</v>
      </c>
      <c r="L26" s="13">
        <f t="shared" si="1"/>
        <v>0</v>
      </c>
      <c r="M26" s="13">
        <f t="shared" si="1"/>
        <v>0</v>
      </c>
      <c r="N26" s="13">
        <f t="shared" si="1"/>
        <v>0</v>
      </c>
      <c r="O26" s="13">
        <f t="shared" si="1"/>
        <v>0</v>
      </c>
    </row>
    <row r="27" spans="1:15" x14ac:dyDescent="0.4">
      <c r="N27" s="1" t="s">
        <v>22</v>
      </c>
      <c r="O27" s="5">
        <f>SUM(D26:O26)</f>
        <v>0</v>
      </c>
    </row>
    <row r="29" spans="1:15" x14ac:dyDescent="0.4">
      <c r="A29" t="s">
        <v>39</v>
      </c>
      <c r="C29" s="11"/>
    </row>
    <row r="30" spans="1:15" x14ac:dyDescent="0.4">
      <c r="A30" t="s">
        <v>36</v>
      </c>
      <c r="C30" s="11"/>
      <c r="G30" s="6"/>
      <c r="H30" t="s">
        <v>40</v>
      </c>
    </row>
    <row r="31" spans="1:15" x14ac:dyDescent="0.4">
      <c r="C31" s="11"/>
      <c r="N31" t="s">
        <v>24</v>
      </c>
    </row>
    <row r="32" spans="1:15" x14ac:dyDescent="0.4">
      <c r="A32" s="8"/>
      <c r="B32" s="10"/>
      <c r="C32" s="9"/>
      <c r="D32" s="2" t="s">
        <v>7</v>
      </c>
      <c r="E32" s="2" t="s">
        <v>8</v>
      </c>
      <c r="F32" s="2" t="s">
        <v>9</v>
      </c>
      <c r="G32" s="2" t="s">
        <v>10</v>
      </c>
      <c r="H32" s="2" t="s">
        <v>11</v>
      </c>
      <c r="I32" s="2" t="s">
        <v>12</v>
      </c>
      <c r="J32" s="2" t="s">
        <v>13</v>
      </c>
      <c r="K32" s="2" t="s">
        <v>14</v>
      </c>
      <c r="L32" s="2" t="s">
        <v>15</v>
      </c>
      <c r="M32" s="2" t="s">
        <v>16</v>
      </c>
      <c r="N32" s="2" t="s">
        <v>17</v>
      </c>
      <c r="O32" s="2" t="s">
        <v>18</v>
      </c>
    </row>
    <row r="33" spans="1:15" x14ac:dyDescent="0.4">
      <c r="A33" s="8" t="s">
        <v>19</v>
      </c>
      <c r="B33" s="10"/>
      <c r="C33" s="9"/>
      <c r="D33" s="16">
        <f>D26*$G$30/100</f>
        <v>0</v>
      </c>
      <c r="E33" s="16">
        <f>E26*$G$30/100</f>
        <v>0</v>
      </c>
      <c r="F33" s="15">
        <f t="shared" ref="F33" si="2">F26</f>
        <v>0</v>
      </c>
      <c r="G33" s="15">
        <f>G26</f>
        <v>0</v>
      </c>
      <c r="H33" s="15">
        <f t="shared" ref="H33:N33" si="3">H26</f>
        <v>0</v>
      </c>
      <c r="I33" s="15">
        <f t="shared" si="3"/>
        <v>0</v>
      </c>
      <c r="J33" s="15">
        <f t="shared" si="3"/>
        <v>0</v>
      </c>
      <c r="K33" s="15">
        <f t="shared" si="3"/>
        <v>0</v>
      </c>
      <c r="L33" s="15">
        <f t="shared" si="3"/>
        <v>0</v>
      </c>
      <c r="M33" s="15">
        <f t="shared" si="3"/>
        <v>0</v>
      </c>
      <c r="N33" s="15">
        <f t="shared" si="3"/>
        <v>0</v>
      </c>
      <c r="O33" s="16">
        <f>O26*$G$30/100</f>
        <v>0</v>
      </c>
    </row>
    <row r="34" spans="1:15" x14ac:dyDescent="0.4">
      <c r="N34" s="1" t="s">
        <v>22</v>
      </c>
      <c r="O34" s="5">
        <f>SUM(D33:O33)</f>
        <v>0</v>
      </c>
    </row>
  </sheetData>
  <phoneticPr fontId="2"/>
  <pageMargins left="0.7" right="0.7" top="0.75" bottom="0.75" header="0.3" footer="0.3"/>
  <pageSetup paperSize="9" scale="92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workbookViewId="0">
      <selection activeCell="D24" sqref="D24"/>
    </sheetView>
  </sheetViews>
  <sheetFormatPr defaultRowHeight="18.75" x14ac:dyDescent="0.4"/>
  <cols>
    <col min="1" max="1" width="22" customWidth="1"/>
    <col min="2" max="2" width="4.75" customWidth="1"/>
    <col min="3" max="3" width="2.5" customWidth="1"/>
  </cols>
  <sheetData>
    <row r="1" spans="1:15" x14ac:dyDescent="0.4">
      <c r="A1" t="s">
        <v>27</v>
      </c>
      <c r="D1" s="14" t="s">
        <v>34</v>
      </c>
      <c r="E1" s="6"/>
      <c r="F1" t="s">
        <v>35</v>
      </c>
    </row>
    <row r="2" spans="1:15" x14ac:dyDescent="0.4">
      <c r="D2" s="14" t="s">
        <v>34</v>
      </c>
      <c r="E2" t="s">
        <v>37</v>
      </c>
      <c r="H2" s="17"/>
      <c r="I2" t="s">
        <v>38</v>
      </c>
    </row>
    <row r="3" spans="1:15" x14ac:dyDescent="0.4">
      <c r="A3" t="s">
        <v>0</v>
      </c>
    </row>
    <row r="4" spans="1:15" x14ac:dyDescent="0.4">
      <c r="A4" t="s">
        <v>5</v>
      </c>
      <c r="E4" s="6">
        <v>9.9</v>
      </c>
      <c r="F4" t="s">
        <v>6</v>
      </c>
      <c r="H4" t="s">
        <v>1</v>
      </c>
      <c r="I4" s="6">
        <v>30</v>
      </c>
      <c r="J4" t="s">
        <v>2</v>
      </c>
    </row>
    <row r="5" spans="1:15" x14ac:dyDescent="0.4">
      <c r="H5" t="s">
        <v>3</v>
      </c>
      <c r="I5" s="6">
        <v>0</v>
      </c>
      <c r="J5" t="s">
        <v>2</v>
      </c>
    </row>
    <row r="7" spans="1:15" x14ac:dyDescent="0.4">
      <c r="A7" t="s">
        <v>4</v>
      </c>
    </row>
    <row r="8" spans="1:15" x14ac:dyDescent="0.4">
      <c r="A8" t="s">
        <v>26</v>
      </c>
    </row>
    <row r="9" spans="1:15" x14ac:dyDescent="0.4">
      <c r="A9" t="s">
        <v>25</v>
      </c>
    </row>
    <row r="10" spans="1:15" x14ac:dyDescent="0.4">
      <c r="N10" t="s">
        <v>23</v>
      </c>
    </row>
    <row r="11" spans="1:15" x14ac:dyDescent="0.4">
      <c r="A11" s="8"/>
      <c r="B11" s="10"/>
      <c r="C11" s="9"/>
      <c r="D11" s="2" t="s">
        <v>7</v>
      </c>
      <c r="E11" s="2" t="s">
        <v>8</v>
      </c>
      <c r="F11" s="2" t="s">
        <v>9</v>
      </c>
      <c r="G11" s="2" t="s">
        <v>10</v>
      </c>
      <c r="H11" s="2" t="s">
        <v>11</v>
      </c>
      <c r="I11" s="2" t="s">
        <v>12</v>
      </c>
      <c r="J11" s="2" t="s">
        <v>13</v>
      </c>
      <c r="K11" s="2" t="s">
        <v>14</v>
      </c>
      <c r="L11" s="2" t="s">
        <v>15</v>
      </c>
      <c r="M11" s="2" t="s">
        <v>16</v>
      </c>
      <c r="N11" s="2" t="s">
        <v>17</v>
      </c>
      <c r="O11" s="2" t="s">
        <v>18</v>
      </c>
    </row>
    <row r="12" spans="1:15" x14ac:dyDescent="0.4">
      <c r="A12" s="8" t="s">
        <v>28</v>
      </c>
      <c r="B12" s="12">
        <v>30</v>
      </c>
      <c r="C12" s="9" t="s">
        <v>2</v>
      </c>
      <c r="D12" s="7">
        <v>1.92</v>
      </c>
      <c r="E12" s="7">
        <v>2.9</v>
      </c>
      <c r="F12" s="7">
        <v>3.85</v>
      </c>
      <c r="G12" s="7">
        <v>4.84</v>
      </c>
      <c r="H12" s="7">
        <v>5.13</v>
      </c>
      <c r="I12" s="7">
        <v>4.99</v>
      </c>
      <c r="J12" s="7">
        <v>4.53</v>
      </c>
      <c r="K12" s="7">
        <v>4.57</v>
      </c>
      <c r="L12" s="7">
        <v>4.1100000000000003</v>
      </c>
      <c r="M12" s="7">
        <v>3.38</v>
      </c>
      <c r="N12" s="7">
        <v>2.21</v>
      </c>
      <c r="O12" s="7">
        <v>1.53</v>
      </c>
    </row>
    <row r="13" spans="1:15" x14ac:dyDescent="0.4">
      <c r="A13" s="8" t="s">
        <v>29</v>
      </c>
      <c r="B13" s="12">
        <v>30</v>
      </c>
      <c r="C13" s="9" t="s">
        <v>2</v>
      </c>
      <c r="D13" s="7">
        <v>1.92</v>
      </c>
      <c r="E13" s="7">
        <v>2.9</v>
      </c>
      <c r="F13" s="7">
        <v>3.85</v>
      </c>
      <c r="G13" s="7">
        <v>4.84</v>
      </c>
      <c r="H13" s="7">
        <v>5.13</v>
      </c>
      <c r="I13" s="7">
        <v>4.99</v>
      </c>
      <c r="J13" s="7">
        <v>4.53</v>
      </c>
      <c r="K13" s="7">
        <v>4.57</v>
      </c>
      <c r="L13" s="7">
        <v>4.1100000000000003</v>
      </c>
      <c r="M13" s="7">
        <v>3.38</v>
      </c>
      <c r="N13" s="7">
        <v>2.21</v>
      </c>
      <c r="O13" s="7">
        <v>1.53</v>
      </c>
    </row>
    <row r="14" spans="1:15" x14ac:dyDescent="0.4">
      <c r="A14" s="8" t="s">
        <v>30</v>
      </c>
      <c r="B14" s="12">
        <v>30</v>
      </c>
      <c r="C14" s="9" t="s">
        <v>2</v>
      </c>
      <c r="D14" s="3">
        <f>ROUND((D12-D13)*4/10+D13,2)</f>
        <v>1.92</v>
      </c>
      <c r="E14" s="3">
        <f t="shared" ref="E14:O14" si="0">ROUND((E12-E13)*4/10+E13,2)</f>
        <v>2.9</v>
      </c>
      <c r="F14" s="3">
        <f t="shared" si="0"/>
        <v>3.85</v>
      </c>
      <c r="G14" s="3">
        <f t="shared" si="0"/>
        <v>4.84</v>
      </c>
      <c r="H14" s="3">
        <f t="shared" si="0"/>
        <v>5.13</v>
      </c>
      <c r="I14" s="3">
        <f t="shared" si="0"/>
        <v>4.99</v>
      </c>
      <c r="J14" s="3">
        <f t="shared" si="0"/>
        <v>4.53</v>
      </c>
      <c r="K14" s="3">
        <f t="shared" si="0"/>
        <v>4.57</v>
      </c>
      <c r="L14" s="3">
        <f t="shared" si="0"/>
        <v>4.1100000000000003</v>
      </c>
      <c r="M14" s="3">
        <f t="shared" si="0"/>
        <v>3.38</v>
      </c>
      <c r="N14" s="3">
        <f t="shared" si="0"/>
        <v>2.21</v>
      </c>
      <c r="O14" s="3">
        <f t="shared" si="0"/>
        <v>1.53</v>
      </c>
    </row>
    <row r="15" spans="1:15" x14ac:dyDescent="0.4">
      <c r="C15" s="11"/>
    </row>
    <row r="16" spans="1:15" x14ac:dyDescent="0.4">
      <c r="A16" t="s">
        <v>20</v>
      </c>
      <c r="C16" s="11"/>
    </row>
    <row r="17" spans="1:15" x14ac:dyDescent="0.4">
      <c r="A17" t="s">
        <v>33</v>
      </c>
      <c r="C17" s="11"/>
      <c r="F17" t="s">
        <v>21</v>
      </c>
      <c r="N17" t="s">
        <v>24</v>
      </c>
    </row>
    <row r="18" spans="1:15" x14ac:dyDescent="0.4">
      <c r="A18" s="8"/>
      <c r="B18" s="10"/>
      <c r="C18" s="9"/>
      <c r="D18" s="2" t="s">
        <v>7</v>
      </c>
      <c r="E18" s="2" t="s">
        <v>8</v>
      </c>
      <c r="F18" s="2" t="s">
        <v>9</v>
      </c>
      <c r="G18" s="2" t="s">
        <v>10</v>
      </c>
      <c r="H18" s="2" t="s">
        <v>11</v>
      </c>
      <c r="I18" s="2" t="s">
        <v>12</v>
      </c>
      <c r="J18" s="2" t="s">
        <v>13</v>
      </c>
      <c r="K18" s="2" t="s">
        <v>14</v>
      </c>
      <c r="L18" s="2" t="s">
        <v>15</v>
      </c>
      <c r="M18" s="2" t="s">
        <v>16</v>
      </c>
      <c r="N18" s="2" t="s">
        <v>17</v>
      </c>
      <c r="O18" s="2" t="s">
        <v>18</v>
      </c>
    </row>
    <row r="19" spans="1:15" x14ac:dyDescent="0.4">
      <c r="A19" s="8" t="s">
        <v>19</v>
      </c>
      <c r="B19" s="10"/>
      <c r="C19" s="9"/>
      <c r="D19" s="4">
        <f>$E$4*D14*0.85*31</f>
        <v>500.86080000000004</v>
      </c>
      <c r="E19" s="4">
        <f>$E$4*E14*0.85*28</f>
        <v>683.298</v>
      </c>
      <c r="F19" s="4">
        <f>$E$4*F14*0.85*31</f>
        <v>1004.3302500000001</v>
      </c>
      <c r="G19" s="4">
        <f>$E$4*G14*0.85*30</f>
        <v>1221.8579999999997</v>
      </c>
      <c r="H19" s="4">
        <f>$E$4*H14*0.85*31</f>
        <v>1338.2374499999999</v>
      </c>
      <c r="I19" s="4">
        <f>$E$4*I14*0.85*30</f>
        <v>1259.7255</v>
      </c>
      <c r="J19" s="4">
        <f>$E$4*J14*0.85*31</f>
        <v>1181.7184500000001</v>
      </c>
      <c r="K19" s="4">
        <f>$E$4*K14*0.85*31</f>
        <v>1192.1530499999999</v>
      </c>
      <c r="L19" s="4">
        <f>$E$4*L14*0.85*30</f>
        <v>1037.5695000000003</v>
      </c>
      <c r="M19" s="4">
        <f>$E$4*M14*0.85*31</f>
        <v>881.72370000000001</v>
      </c>
      <c r="N19" s="4">
        <f>$E$4*N14*0.85*30</f>
        <v>557.91449999999998</v>
      </c>
      <c r="O19" s="4">
        <f>$E$4*O14*0.85*31</f>
        <v>399.12344999999999</v>
      </c>
    </row>
    <row r="20" spans="1:15" x14ac:dyDescent="0.4">
      <c r="N20" s="1" t="s">
        <v>22</v>
      </c>
      <c r="O20" s="5">
        <f>SUM(D19:O19)</f>
        <v>11258.512649999999</v>
      </c>
    </row>
    <row r="22" spans="1:15" x14ac:dyDescent="0.4">
      <c r="A22" t="s">
        <v>31</v>
      </c>
      <c r="C22" s="11"/>
    </row>
    <row r="23" spans="1:15" x14ac:dyDescent="0.4">
      <c r="A23" t="s">
        <v>32</v>
      </c>
      <c r="C23" s="11"/>
    </row>
    <row r="24" spans="1:15" x14ac:dyDescent="0.4">
      <c r="C24" s="11"/>
      <c r="N24" t="s">
        <v>24</v>
      </c>
    </row>
    <row r="25" spans="1:15" x14ac:dyDescent="0.4">
      <c r="A25" s="8"/>
      <c r="B25" s="10"/>
      <c r="C25" s="9"/>
      <c r="D25" s="2" t="s">
        <v>7</v>
      </c>
      <c r="E25" s="2" t="s">
        <v>8</v>
      </c>
      <c r="F25" s="2" t="s">
        <v>9</v>
      </c>
      <c r="G25" s="2" t="s">
        <v>10</v>
      </c>
      <c r="H25" s="2" t="s">
        <v>11</v>
      </c>
      <c r="I25" s="2" t="s">
        <v>12</v>
      </c>
      <c r="J25" s="2" t="s">
        <v>13</v>
      </c>
      <c r="K25" s="2" t="s">
        <v>14</v>
      </c>
      <c r="L25" s="2" t="s">
        <v>15</v>
      </c>
      <c r="M25" s="2" t="s">
        <v>16</v>
      </c>
      <c r="N25" s="2" t="s">
        <v>17</v>
      </c>
      <c r="O25" s="2" t="s">
        <v>18</v>
      </c>
    </row>
    <row r="26" spans="1:15" x14ac:dyDescent="0.4">
      <c r="A26" s="8" t="s">
        <v>19</v>
      </c>
      <c r="B26" s="10"/>
      <c r="C26" s="9"/>
      <c r="D26" s="13">
        <f>D19</f>
        <v>500.86080000000004</v>
      </c>
      <c r="E26" s="13">
        <f t="shared" ref="E26:O26" si="1">E19</f>
        <v>683.298</v>
      </c>
      <c r="F26" s="13">
        <f t="shared" si="1"/>
        <v>1004.3302500000001</v>
      </c>
      <c r="G26" s="13">
        <f t="shared" si="1"/>
        <v>1221.8579999999997</v>
      </c>
      <c r="H26" s="13">
        <f t="shared" si="1"/>
        <v>1338.2374499999999</v>
      </c>
      <c r="I26" s="13">
        <f t="shared" si="1"/>
        <v>1259.7255</v>
      </c>
      <c r="J26" s="13">
        <f t="shared" si="1"/>
        <v>1181.7184500000001</v>
      </c>
      <c r="K26" s="13">
        <f t="shared" si="1"/>
        <v>1192.1530499999999</v>
      </c>
      <c r="L26" s="13">
        <f t="shared" si="1"/>
        <v>1037.5695000000003</v>
      </c>
      <c r="M26" s="13">
        <f t="shared" si="1"/>
        <v>881.72370000000001</v>
      </c>
      <c r="N26" s="13">
        <f t="shared" si="1"/>
        <v>557.91449999999998</v>
      </c>
      <c r="O26" s="13">
        <f t="shared" si="1"/>
        <v>399.12344999999999</v>
      </c>
    </row>
    <row r="27" spans="1:15" x14ac:dyDescent="0.4">
      <c r="N27" s="1" t="s">
        <v>22</v>
      </c>
      <c r="O27" s="5">
        <f>SUM(D26:O26)</f>
        <v>11258.512649999999</v>
      </c>
    </row>
    <row r="29" spans="1:15" x14ac:dyDescent="0.4">
      <c r="A29" t="s">
        <v>39</v>
      </c>
      <c r="C29" s="11"/>
    </row>
    <row r="30" spans="1:15" x14ac:dyDescent="0.4">
      <c r="A30" t="s">
        <v>36</v>
      </c>
      <c r="C30" s="11"/>
      <c r="G30" s="6">
        <v>50</v>
      </c>
      <c r="H30" t="s">
        <v>40</v>
      </c>
    </row>
    <row r="31" spans="1:15" x14ac:dyDescent="0.4">
      <c r="C31" s="11"/>
      <c r="N31" t="s">
        <v>24</v>
      </c>
    </row>
    <row r="32" spans="1:15" x14ac:dyDescent="0.4">
      <c r="A32" s="8"/>
      <c r="B32" s="10"/>
      <c r="C32" s="9"/>
      <c r="D32" s="2" t="s">
        <v>7</v>
      </c>
      <c r="E32" s="2" t="s">
        <v>8</v>
      </c>
      <c r="F32" s="2" t="s">
        <v>9</v>
      </c>
      <c r="G32" s="2" t="s">
        <v>10</v>
      </c>
      <c r="H32" s="2" t="s">
        <v>11</v>
      </c>
      <c r="I32" s="2" t="s">
        <v>12</v>
      </c>
      <c r="J32" s="2" t="s">
        <v>13</v>
      </c>
      <c r="K32" s="2" t="s">
        <v>14</v>
      </c>
      <c r="L32" s="2" t="s">
        <v>15</v>
      </c>
      <c r="M32" s="2" t="s">
        <v>16</v>
      </c>
      <c r="N32" s="2" t="s">
        <v>17</v>
      </c>
      <c r="O32" s="2" t="s">
        <v>18</v>
      </c>
    </row>
    <row r="33" spans="1:15" x14ac:dyDescent="0.4">
      <c r="A33" s="8" t="s">
        <v>19</v>
      </c>
      <c r="B33" s="10"/>
      <c r="C33" s="9"/>
      <c r="D33" s="16">
        <f>D26*$G$30/100</f>
        <v>250.43040000000002</v>
      </c>
      <c r="E33" s="16">
        <f>E26*$G$30/100</f>
        <v>341.649</v>
      </c>
      <c r="F33" s="15">
        <f t="shared" ref="F33" si="2">F26</f>
        <v>1004.3302500000001</v>
      </c>
      <c r="G33" s="15">
        <f>G26</f>
        <v>1221.8579999999997</v>
      </c>
      <c r="H33" s="15">
        <f t="shared" ref="H33:N33" si="3">H26</f>
        <v>1338.2374499999999</v>
      </c>
      <c r="I33" s="15">
        <f t="shared" si="3"/>
        <v>1259.7255</v>
      </c>
      <c r="J33" s="15">
        <f t="shared" si="3"/>
        <v>1181.7184500000001</v>
      </c>
      <c r="K33" s="15">
        <f t="shared" si="3"/>
        <v>1192.1530499999999</v>
      </c>
      <c r="L33" s="15">
        <f t="shared" si="3"/>
        <v>1037.5695000000003</v>
      </c>
      <c r="M33" s="15">
        <f t="shared" si="3"/>
        <v>881.72370000000001</v>
      </c>
      <c r="N33" s="15">
        <f t="shared" si="3"/>
        <v>557.91449999999998</v>
      </c>
      <c r="O33" s="16">
        <f>O26*$G$30/100</f>
        <v>199.561725</v>
      </c>
    </row>
    <row r="34" spans="1:15" x14ac:dyDescent="0.4">
      <c r="N34" s="1" t="s">
        <v>22</v>
      </c>
      <c r="O34" s="5">
        <f>SUM(D33:O33)</f>
        <v>10466.871525</v>
      </c>
    </row>
  </sheetData>
  <phoneticPr fontId="2"/>
  <pageMargins left="0.7" right="0.7" top="0.75" bottom="0.75" header="0.3" footer="0.3"/>
  <pageSetup paperSize="9" scale="9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（例）花輪9.9kW30°傾斜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前原 充宏</cp:lastModifiedBy>
  <cp:lastPrinted>2024-05-23T04:43:00Z</cp:lastPrinted>
  <dcterms:modified xsi:type="dcterms:W3CDTF">2024-05-29T07:48:33Z</dcterms:modified>
</cp:coreProperties>
</file>