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11370"/>
  </bookViews>
  <sheets>
    <sheet name="算定表_空調" sheetId="11" r:id="rId1"/>
    <sheet name="算定表_給湯" sheetId="8" r:id="rId2"/>
  </sheets>
  <definedNames>
    <definedName name="_xlnm.Print_Area" localSheetId="1">算定表_給湯!$A$1:$M$38</definedName>
  </definedNames>
  <calcPr calcId="162913"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5" i="8" l="1"/>
  <c r="J26" i="8" s="1"/>
  <c r="I25" i="8"/>
  <c r="I26" i="8" s="1"/>
  <c r="H25" i="8"/>
  <c r="H26" i="8" s="1"/>
  <c r="G25" i="8"/>
  <c r="G26" i="8" s="1"/>
  <c r="E25" i="8"/>
  <c r="E26" i="8" s="1"/>
  <c r="D25" i="8"/>
  <c r="D26" i="8" s="1"/>
  <c r="C25" i="8"/>
  <c r="C26" i="8" s="1"/>
  <c r="B25" i="8"/>
  <c r="B26" i="8" s="1"/>
  <c r="F26" i="8" s="1"/>
  <c r="J16" i="8"/>
  <c r="J17" i="8" s="1"/>
  <c r="I16" i="8"/>
  <c r="I17" i="8" s="1"/>
  <c r="H16" i="8"/>
  <c r="H17" i="8" s="1"/>
  <c r="G16" i="8"/>
  <c r="G17" i="8" s="1"/>
  <c r="E16" i="8"/>
  <c r="E17" i="8" s="1"/>
  <c r="D16" i="8"/>
  <c r="D17" i="8" s="1"/>
  <c r="C16" i="8"/>
  <c r="C17" i="8" s="1"/>
  <c r="B16" i="8"/>
  <c r="B17" i="8" s="1"/>
  <c r="F17" i="8" s="1"/>
  <c r="J7" i="8"/>
  <c r="J8" i="8" s="1"/>
  <c r="I7" i="8"/>
  <c r="I8" i="8" s="1"/>
  <c r="H7" i="8"/>
  <c r="H8" i="8" s="1"/>
  <c r="G7" i="8"/>
  <c r="G8" i="8" s="1"/>
  <c r="E7" i="8"/>
  <c r="E8" i="8" s="1"/>
  <c r="D7" i="8"/>
  <c r="D8" i="8" s="1"/>
  <c r="C7" i="8"/>
  <c r="C8" i="8" s="1"/>
  <c r="B7" i="8"/>
  <c r="B8" i="8" s="1"/>
  <c r="F8" i="8" s="1"/>
  <c r="J25" i="11"/>
  <c r="J26" i="11" s="1"/>
  <c r="I25" i="11"/>
  <c r="I26" i="11" s="1"/>
  <c r="H25" i="11"/>
  <c r="H26" i="11" s="1"/>
  <c r="G25" i="11"/>
  <c r="G26" i="11" s="1"/>
  <c r="E25" i="11"/>
  <c r="E26" i="11" s="1"/>
  <c r="D25" i="11"/>
  <c r="D26" i="11" s="1"/>
  <c r="C25" i="11"/>
  <c r="C26" i="11" s="1"/>
  <c r="B25" i="11"/>
  <c r="B26" i="11" s="1"/>
  <c r="J16" i="11"/>
  <c r="J17" i="11" s="1"/>
  <c r="I16" i="11"/>
  <c r="I17" i="11" s="1"/>
  <c r="H16" i="11"/>
  <c r="H17" i="11" s="1"/>
  <c r="G16" i="11"/>
  <c r="G17" i="11" s="1"/>
  <c r="E16" i="11"/>
  <c r="E17" i="11" s="1"/>
  <c r="D16" i="11"/>
  <c r="D17" i="11" s="1"/>
  <c r="C16" i="11"/>
  <c r="C17" i="11" s="1"/>
  <c r="B16" i="11"/>
  <c r="B17" i="11" s="1"/>
  <c r="J7" i="11"/>
  <c r="J8" i="11" s="1"/>
  <c r="I7" i="11"/>
  <c r="I8" i="11" s="1"/>
  <c r="H7" i="11"/>
  <c r="H8" i="11" s="1"/>
  <c r="G7" i="11"/>
  <c r="G8" i="11" s="1"/>
  <c r="E7" i="11"/>
  <c r="E8" i="11" s="1"/>
  <c r="D7" i="11"/>
  <c r="D8" i="11" s="1"/>
  <c r="C7" i="11"/>
  <c r="C8" i="11" s="1"/>
  <c r="B7" i="11"/>
  <c r="B8" i="11" s="1"/>
  <c r="B6" i="11"/>
  <c r="C6" i="11"/>
  <c r="D6" i="11"/>
  <c r="E6" i="11"/>
  <c r="D35" i="11" l="1"/>
  <c r="E24" i="11" s="1"/>
  <c r="D34" i="11"/>
  <c r="I6" i="11" s="1"/>
  <c r="D33" i="11"/>
  <c r="H6" i="11" s="1"/>
  <c r="D32" i="11"/>
  <c r="D36" i="11" s="1"/>
  <c r="J24" i="11"/>
  <c r="H24" i="11"/>
  <c r="G24" i="11"/>
  <c r="J15" i="11"/>
  <c r="H15" i="11"/>
  <c r="G15" i="11"/>
  <c r="J6" i="11"/>
  <c r="I15" i="11" l="1"/>
  <c r="K17" i="11" s="1"/>
  <c r="I24" i="11"/>
  <c r="K26" i="11" s="1"/>
  <c r="B15" i="11"/>
  <c r="B24" i="11"/>
  <c r="G6" i="11"/>
  <c r="K8" i="11" s="1"/>
  <c r="C15" i="11"/>
  <c r="C24" i="11"/>
  <c r="D15" i="11"/>
  <c r="D24" i="11"/>
  <c r="E15" i="11"/>
  <c r="K28" i="11" l="1"/>
  <c r="J27" i="11"/>
  <c r="K19" i="11"/>
  <c r="J18" i="11"/>
  <c r="J9" i="11"/>
  <c r="K10" i="11"/>
  <c r="F26" i="11"/>
  <c r="F17" i="11"/>
  <c r="L17" i="11" l="1"/>
  <c r="M17" i="11" s="1"/>
  <c r="E18" i="11"/>
  <c r="F19" i="11"/>
  <c r="L26" i="11"/>
  <c r="M26" i="11" s="1"/>
  <c r="E27" i="11"/>
  <c r="F28" i="11"/>
  <c r="K29" i="11"/>
  <c r="D35" i="8" l="1"/>
  <c r="E24" i="8" s="1"/>
  <c r="D34" i="8"/>
  <c r="D24" i="8" s="1"/>
  <c r="D33" i="8"/>
  <c r="H24" i="8" s="1"/>
  <c r="D32" i="8"/>
  <c r="J6" i="8" l="1"/>
  <c r="E15" i="8"/>
  <c r="J24" i="8"/>
  <c r="I6" i="8"/>
  <c r="D15" i="8"/>
  <c r="I15" i="8"/>
  <c r="I24" i="8"/>
  <c r="D36" i="8"/>
  <c r="G15" i="8"/>
  <c r="B24" i="8"/>
  <c r="B6" i="8"/>
  <c r="B15" i="8"/>
  <c r="H15" i="8"/>
  <c r="C15" i="8"/>
  <c r="C6" i="8"/>
  <c r="J15" i="8"/>
  <c r="C24" i="8"/>
  <c r="D6" i="8"/>
  <c r="E6" i="8"/>
  <c r="G6" i="8"/>
  <c r="G24" i="8"/>
  <c r="H6" i="8"/>
  <c r="K26" i="8" l="1"/>
  <c r="E27" i="8"/>
  <c r="K17" i="8"/>
  <c r="K8" i="8"/>
  <c r="F28" i="8"/>
  <c r="K10" i="8" l="1"/>
  <c r="J9" i="8"/>
  <c r="F10" i="8"/>
  <c r="E9" i="8"/>
  <c r="F19" i="8"/>
  <c r="E18" i="8"/>
  <c r="K19" i="8"/>
  <c r="J18" i="8"/>
  <c r="K28" i="8"/>
  <c r="J27" i="8"/>
  <c r="L26" i="8"/>
  <c r="M26" i="8" s="1"/>
  <c r="L17" i="8"/>
  <c r="M17" i="8" s="1"/>
  <c r="L8" i="8"/>
  <c r="M8" i="8" s="1"/>
  <c r="F29" i="8"/>
  <c r="M29" i="8"/>
  <c r="K29" i="8" l="1"/>
  <c r="M31" i="8" s="1"/>
  <c r="N29" i="8"/>
  <c r="O29" i="8" s="1"/>
  <c r="M30" i="8"/>
  <c r="F8" i="11" l="1"/>
  <c r="L8" i="11" s="1"/>
  <c r="M8" i="11" s="1"/>
  <c r="M29" i="11" s="1"/>
  <c r="E9" i="11"/>
  <c r="F10" i="11"/>
  <c r="F29" i="11" s="1"/>
  <c r="N29" i="11" l="1"/>
  <c r="O29" i="11" s="1"/>
  <c r="M31" i="11"/>
  <c r="M30" i="11"/>
</calcChain>
</file>

<file path=xl/sharedStrings.xml><?xml version="1.0" encoding="utf-8"?>
<sst xmlns="http://schemas.openxmlformats.org/spreadsheetml/2006/main" count="267" uniqueCount="61">
  <si>
    <t>エネルギー消費の削減量の計算</t>
    <rPh sb="5" eb="7">
      <t>ショウヒ</t>
    </rPh>
    <rPh sb="8" eb="10">
      <t>サクゲン</t>
    </rPh>
    <rPh sb="10" eb="11">
      <t>リョウ</t>
    </rPh>
    <rPh sb="12" eb="14">
      <t>ケイサン</t>
    </rPh>
    <phoneticPr fontId="2"/>
  </si>
  <si>
    <t>電気</t>
    <rPh sb="0" eb="2">
      <t>デンキ</t>
    </rPh>
    <phoneticPr fontId="2"/>
  </si>
  <si>
    <t>年間使用時間</t>
    <rPh sb="0" eb="2">
      <t>ネンカン</t>
    </rPh>
    <rPh sb="2" eb="4">
      <t>シヨウ</t>
    </rPh>
    <rPh sb="4" eb="6">
      <t>ジカン</t>
    </rPh>
    <phoneticPr fontId="2"/>
  </si>
  <si>
    <t>使用時間</t>
    <rPh sb="0" eb="2">
      <t>シヨウ</t>
    </rPh>
    <rPh sb="2" eb="4">
      <t>ジカン</t>
    </rPh>
    <phoneticPr fontId="2"/>
  </si>
  <si>
    <t>使用日数</t>
    <rPh sb="0" eb="2">
      <t>シヨウ</t>
    </rPh>
    <rPh sb="2" eb="4">
      <t>ニッスウ</t>
    </rPh>
    <phoneticPr fontId="2"/>
  </si>
  <si>
    <t>使用電力（年間）</t>
    <rPh sb="0" eb="2">
      <t>シヨウ</t>
    </rPh>
    <rPh sb="2" eb="4">
      <t>デンリョク</t>
    </rPh>
    <rPh sb="5" eb="7">
      <t>ネンカン</t>
    </rPh>
    <phoneticPr fontId="2"/>
  </si>
  <si>
    <t>排出係数</t>
    <rPh sb="0" eb="2">
      <t>ハイシュツ</t>
    </rPh>
    <rPh sb="2" eb="4">
      <t>ケイスウ</t>
    </rPh>
    <phoneticPr fontId="2"/>
  </si>
  <si>
    <t>既設設備：電気計</t>
    <rPh sb="0" eb="2">
      <t>キセツ</t>
    </rPh>
    <rPh sb="2" eb="4">
      <t>セツビ</t>
    </rPh>
    <rPh sb="5" eb="7">
      <t>デンキ</t>
    </rPh>
    <rPh sb="7" eb="8">
      <t>ケイ</t>
    </rPh>
    <phoneticPr fontId="2"/>
  </si>
  <si>
    <t>既設設備：灯油計</t>
    <rPh sb="0" eb="2">
      <t>キセツ</t>
    </rPh>
    <rPh sb="2" eb="4">
      <t>セツビ</t>
    </rPh>
    <rPh sb="5" eb="7">
      <t>トウユ</t>
    </rPh>
    <rPh sb="7" eb="8">
      <t>ケイ</t>
    </rPh>
    <phoneticPr fontId="2"/>
  </si>
  <si>
    <t>既設設備：ガス計</t>
    <rPh sb="0" eb="2">
      <t>キセツ</t>
    </rPh>
    <rPh sb="2" eb="4">
      <t>セツビ</t>
    </rPh>
    <rPh sb="7" eb="8">
      <t>ケイ</t>
    </rPh>
    <phoneticPr fontId="2"/>
  </si>
  <si>
    <t>更新設備：電気計</t>
    <rPh sb="2" eb="4">
      <t>セツビ</t>
    </rPh>
    <rPh sb="5" eb="7">
      <t>デンキ</t>
    </rPh>
    <phoneticPr fontId="2"/>
  </si>
  <si>
    <t>更新設備：灯油計</t>
    <rPh sb="2" eb="4">
      <t>セツビ</t>
    </rPh>
    <rPh sb="5" eb="7">
      <t>トウユ</t>
    </rPh>
    <phoneticPr fontId="2"/>
  </si>
  <si>
    <t>更新設備：ガス計</t>
    <rPh sb="2" eb="4">
      <t>セツビ</t>
    </rPh>
    <phoneticPr fontId="2"/>
  </si>
  <si>
    <t>ガス削減量</t>
    <rPh sb="2" eb="4">
      <t>サクゲン</t>
    </rPh>
    <rPh sb="4" eb="5">
      <t>リョウ</t>
    </rPh>
    <phoneticPr fontId="2"/>
  </si>
  <si>
    <t>灯油削減量</t>
    <rPh sb="0" eb="2">
      <t>トウユ</t>
    </rPh>
    <rPh sb="2" eb="4">
      <t>サクゲン</t>
    </rPh>
    <rPh sb="4" eb="5">
      <t>リョウ</t>
    </rPh>
    <phoneticPr fontId="2"/>
  </si>
  <si>
    <t>電気削減量</t>
    <rPh sb="0" eb="2">
      <t>デンキ</t>
    </rPh>
    <rPh sb="2" eb="4">
      <t>サクゲン</t>
    </rPh>
    <rPh sb="4" eb="5">
      <t>リョウ</t>
    </rPh>
    <phoneticPr fontId="2"/>
  </si>
  <si>
    <t>CO2削減量：電気</t>
    <rPh sb="3" eb="5">
      <t>サクゲン</t>
    </rPh>
    <rPh sb="5" eb="6">
      <t>リョウ</t>
    </rPh>
    <rPh sb="7" eb="9">
      <t>デンキ</t>
    </rPh>
    <phoneticPr fontId="2"/>
  </si>
  <si>
    <t>CO2削減量：灯油</t>
    <rPh sb="3" eb="5">
      <t>サクゲン</t>
    </rPh>
    <rPh sb="5" eb="6">
      <t>リョウ</t>
    </rPh>
    <phoneticPr fontId="2"/>
  </si>
  <si>
    <t>CO2削減量：ガス</t>
    <rPh sb="3" eb="5">
      <t>サクゲン</t>
    </rPh>
    <rPh sb="5" eb="6">
      <t>リョウ</t>
    </rPh>
    <phoneticPr fontId="2"/>
  </si>
  <si>
    <t>CO2削減量合計</t>
    <rPh sb="6" eb="8">
      <t>ゴウケイ</t>
    </rPh>
    <phoneticPr fontId="2"/>
  </si>
  <si>
    <t>灯油</t>
    <rPh sb="0" eb="2">
      <t>トウユ</t>
    </rPh>
    <phoneticPr fontId="2"/>
  </si>
  <si>
    <t>ガス</t>
    <phoneticPr fontId="2"/>
  </si>
  <si>
    <t>1台あたり灯油消費量</t>
    <rPh sb="5" eb="7">
      <t>トウユ</t>
    </rPh>
    <rPh sb="7" eb="9">
      <t>ショウヒ</t>
    </rPh>
    <rPh sb="9" eb="10">
      <t>リョウ</t>
    </rPh>
    <phoneticPr fontId="2"/>
  </si>
  <si>
    <t>CO2削減率</t>
    <rPh sb="3" eb="5">
      <t>サクゲン</t>
    </rPh>
    <rPh sb="5" eb="6">
      <t>リツ</t>
    </rPh>
    <phoneticPr fontId="2"/>
  </si>
  <si>
    <t>使用使用量（年間）</t>
    <rPh sb="0" eb="2">
      <t>シヨウ</t>
    </rPh>
    <rPh sb="2" eb="5">
      <t>シヨウリョウ</t>
    </rPh>
    <rPh sb="6" eb="8">
      <t>ネンカン</t>
    </rPh>
    <phoneticPr fontId="2"/>
  </si>
  <si>
    <t>使用時期</t>
    <rPh sb="0" eb="2">
      <t>シヨウ</t>
    </rPh>
    <rPh sb="2" eb="4">
      <t>ジキ</t>
    </rPh>
    <phoneticPr fontId="2"/>
  </si>
  <si>
    <t>電気合計</t>
    <rPh sb="0" eb="2">
      <t>デンキ</t>
    </rPh>
    <rPh sb="2" eb="4">
      <t>ゴウケイ</t>
    </rPh>
    <phoneticPr fontId="2"/>
  </si>
  <si>
    <t>灯油合計</t>
    <rPh sb="0" eb="2">
      <t>トウユ</t>
    </rPh>
    <rPh sb="2" eb="4">
      <t>ゴウケイ</t>
    </rPh>
    <phoneticPr fontId="2"/>
  </si>
  <si>
    <t>ガス合計</t>
    <rPh sb="2" eb="4">
      <t>ゴウケイ</t>
    </rPh>
    <phoneticPr fontId="2"/>
  </si>
  <si>
    <t>合計</t>
    <rPh sb="0" eb="2">
      <t>ゴウケイ</t>
    </rPh>
    <phoneticPr fontId="2"/>
  </si>
  <si>
    <t>CO2排出量小計</t>
    <rPh sb="3" eb="5">
      <t>ハイシュツ</t>
    </rPh>
    <rPh sb="5" eb="6">
      <t>リョウ</t>
    </rPh>
    <rPh sb="6" eb="8">
      <t>ショウケイ</t>
    </rPh>
    <phoneticPr fontId="2"/>
  </si>
  <si>
    <t>CO2排出量計</t>
    <rPh sb="3" eb="5">
      <t>ハイシュツ</t>
    </rPh>
    <rPh sb="5" eb="6">
      <t>リョウ</t>
    </rPh>
    <rPh sb="6" eb="7">
      <t>ケイ</t>
    </rPh>
    <phoneticPr fontId="2"/>
  </si>
  <si>
    <t>メーカー・型式</t>
    <rPh sb="5" eb="7">
      <t>カタシキ</t>
    </rPh>
    <phoneticPr fontId="2"/>
  </si>
  <si>
    <t>既設設備</t>
    <rPh sb="0" eb="2">
      <t>キセツ</t>
    </rPh>
    <rPh sb="2" eb="4">
      <t>セツビ</t>
    </rPh>
    <phoneticPr fontId="2"/>
  </si>
  <si>
    <t>更新設備</t>
    <rPh sb="2" eb="4">
      <t>セツビ</t>
    </rPh>
    <phoneticPr fontId="2"/>
  </si>
  <si>
    <t>始期</t>
    <rPh sb="0" eb="2">
      <t>シキ</t>
    </rPh>
    <phoneticPr fontId="2"/>
  </si>
  <si>
    <t>終期</t>
    <rPh sb="0" eb="2">
      <t>シュウキ</t>
    </rPh>
    <phoneticPr fontId="2"/>
  </si>
  <si>
    <t>日数</t>
    <rPh sb="0" eb="2">
      <t>ニッスウ</t>
    </rPh>
    <phoneticPr fontId="2"/>
  </si>
  <si>
    <t>夏期</t>
    <rPh sb="0" eb="1">
      <t>ナツ</t>
    </rPh>
    <phoneticPr fontId="2"/>
  </si>
  <si>
    <t>冬期</t>
    <rPh sb="0" eb="2">
      <t>トウキ</t>
    </rPh>
    <phoneticPr fontId="2"/>
  </si>
  <si>
    <t>　※2　夏期</t>
    <rPh sb="4" eb="6">
      <t>カキ</t>
    </rPh>
    <phoneticPr fontId="2"/>
  </si>
  <si>
    <t>中間期２</t>
    <rPh sb="0" eb="3">
      <t>チュウカンキ</t>
    </rPh>
    <phoneticPr fontId="2"/>
  </si>
  <si>
    <t>中間期１</t>
    <rPh sb="0" eb="3">
      <t>チュウカンキ</t>
    </rPh>
    <phoneticPr fontId="2"/>
  </si>
  <si>
    <t>　※3　中間期２</t>
    <rPh sb="4" eb="7">
      <t>チュウカンキ</t>
    </rPh>
    <phoneticPr fontId="2"/>
  </si>
  <si>
    <t>　※1　中間期１</t>
    <rPh sb="4" eb="7">
      <t>チュウカンキ</t>
    </rPh>
    <phoneticPr fontId="2"/>
  </si>
  <si>
    <t>　※4　冬期</t>
    <rPh sb="4" eb="6">
      <t>トウキ</t>
    </rPh>
    <phoneticPr fontId="2"/>
  </si>
  <si>
    <t>参考：電気使用料金換算[31円/kWh]：</t>
    <phoneticPr fontId="2"/>
  </si>
  <si>
    <t>参考：灯油使用料金換算[150円/L]：</t>
    <rPh sb="3" eb="5">
      <t>トウユ</t>
    </rPh>
    <phoneticPr fontId="2"/>
  </si>
  <si>
    <t>参考：灯油使用料金換算[650円/L]：</t>
    <rPh sb="3" eb="5">
      <t>トウユ</t>
    </rPh>
    <phoneticPr fontId="2"/>
  </si>
  <si>
    <t>用途</t>
    <rPh sb="0" eb="2">
      <t>ヨウト</t>
    </rPh>
    <phoneticPr fontId="2"/>
  </si>
  <si>
    <t>給湯</t>
    <rPh sb="0" eb="2">
      <t>キュウトウ</t>
    </rPh>
    <phoneticPr fontId="2"/>
  </si>
  <si>
    <r>
      <t>1台</t>
    </r>
    <r>
      <rPr>
        <sz val="8"/>
        <rFont val="游ゴシック"/>
        <family val="3"/>
        <charset val="128"/>
        <scheme val="minor"/>
      </rPr>
      <t>あたり</t>
    </r>
    <r>
      <rPr>
        <sz val="9"/>
        <rFont val="游ゴシック"/>
        <family val="3"/>
        <charset val="128"/>
        <scheme val="minor"/>
      </rPr>
      <t>消費電力</t>
    </r>
    <rPh sb="1" eb="2">
      <t>ダイ</t>
    </rPh>
    <rPh sb="5" eb="7">
      <t>ショウヒ</t>
    </rPh>
    <rPh sb="7" eb="9">
      <t>デンリョク</t>
    </rPh>
    <phoneticPr fontId="2"/>
  </si>
  <si>
    <r>
      <t>1台</t>
    </r>
    <r>
      <rPr>
        <sz val="8"/>
        <rFont val="游ゴシック"/>
        <family val="3"/>
        <charset val="128"/>
        <scheme val="minor"/>
      </rPr>
      <t>あたり</t>
    </r>
    <r>
      <rPr>
        <sz val="9"/>
        <rFont val="游ゴシック"/>
        <family val="3"/>
        <charset val="128"/>
        <scheme val="minor"/>
      </rPr>
      <t>ガス消費量</t>
    </r>
    <rPh sb="1" eb="2">
      <t>ダイ</t>
    </rPh>
    <rPh sb="7" eb="9">
      <t>ショウヒ</t>
    </rPh>
    <rPh sb="9" eb="10">
      <t>リョウ</t>
    </rPh>
    <phoneticPr fontId="2"/>
  </si>
  <si>
    <t>用途</t>
    <rPh sb="0" eb="2">
      <t>ヨウト</t>
    </rPh>
    <phoneticPr fontId="2"/>
  </si>
  <si>
    <t>暖房</t>
    <rPh sb="0" eb="2">
      <t>ダンボウ</t>
    </rPh>
    <phoneticPr fontId="2"/>
  </si>
  <si>
    <t>冷房</t>
    <rPh sb="0" eb="2">
      <t>レイボウ</t>
    </rPh>
    <phoneticPr fontId="2"/>
  </si>
  <si>
    <t>・夏期に使用中のエアコンと暖房用の石油ファンヒーターを寒冷地エアコンに置き換えるパターンを例示。
・エアコンは、用途に応じてカタログの消費電力の数値を入力します。
・石油ストーブ等は、カタログや仕様書に記載の"最大燃料消費量(Ｌ/h)"と"最小燃料消費量(Ｌ/h)"を基に利用実態にあった燃料消費量を入力します。
　もし、利用実態が分からない場合は、最大燃料消費量をそのまま入力せず、平均値を入力するなどしてください。
　（平均値の算定例：最大燃料消費量0.768L/h－最小燃料消費量0.220L/h)÷2＋最小燃料消費量0.220L/h＝平均値0.494L/h）</t>
    <phoneticPr fontId="2"/>
  </si>
  <si>
    <t>・電気温水器の場合、1台あたりの消費電力に定格消費電力を入力します
・エコキュートの場合、夏期と中間期には中間標準消費電力、冬期には冬期高温加熱消費電力を入力します
・蓄熱式給湯器の使用時間は、蓄熱に必要な所要通電時間を基準に大きく上回らないように入力してください（例：8時間通電型なので10時間で算定）</t>
    <phoneticPr fontId="2"/>
  </si>
  <si>
    <t xml:space="preserve"> </t>
    <phoneticPr fontId="2"/>
  </si>
  <si>
    <t>←のように着色されているセルに入力してください。</t>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</si>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</sst>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76" formatCode="#,##0&quot;時間/年&quot;"/>
    <numFmt numFmtId="177" formatCode="#,##0.00&quot;KWh/年&quot;"/>
    <numFmt numFmtId="178" formatCode="0.000000&quot;t-CO2/kWh&quot;"/>
    <numFmt numFmtId="179" formatCode="0&quot;時間/24時間&quot;"/>
    <numFmt numFmtId="180" formatCode="0&quot;日/365日&quot;"/>
    <numFmt numFmtId="181" formatCode="0.000&quot;kW/1時間&quot;"/>
    <numFmt numFmtId="182" formatCode="##,##0.0&quot;L/時間&quot;"/>
    <numFmt numFmtId="183" formatCode="0&quot;L/年&quot;"/>
    <numFmt numFmtId="184" formatCode="##,##0.000&quot;㎥/時間&quot;"/>
    <numFmt numFmtId="185" formatCode="0&quot;㎥/年&quot;"/>
    <numFmt numFmtId="186" formatCode="&quot;&quot;0.00&quot;t-CO2&quot;"/>
    <numFmt numFmtId="187" formatCode="0.000000&quot;t-CO2/kL&quot;"/>
    <numFmt numFmtId="188" formatCode="0.000000&quot;t-CO2/L&quot;"/>
    <numFmt numFmtId="189" formatCode="0.000000&quot;t-CO2/㎥&quot;"/>
    <numFmt numFmtId="190" formatCode="#,##0.00&quot;t-CO2&quot;"/>
    <numFmt numFmtId="191" formatCode="0.0&quot;時間/24時間&quot;"/>
    <numFmt numFmtId="192" formatCode="##,##0.00&quot;L/時間&quot;"/>
    <numFmt numFmtId="193" formatCode="#,##0.00_ "/>
    <numFmt numFmtId="194" formatCode="0&quot;日&quot;"/>
    <numFmt numFmtId="195" formatCode="&quot;&quot;0.00000&quot;t-CO2&quot;"/>
    <numFmt numFmtId="196" formatCode="m&quot;月&quot;d&quot;日&quot;;@"/>
    <numFmt numFmtId="197" formatCode="##,##0.000&quot;L/時間&quot;"/>
    <numFmt numFmtId="198" formatCode="#,##0&quot;円/年&quot;"/>
  </numFmts>
  <fonts count="12"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9"/>
      <name val="游ゴシック"/>
      <family val="3"/>
      <charset val="128"/>
      <scheme val="minor"/>
    </font>
    <font>
      <b/>
      <sz val="9"/>
      <name val="游ゴシック"/>
      <family val="3"/>
      <charset val="128"/>
      <scheme val="minor"/>
    </font>
    <font>
      <sz val="11"/>
      <color theme="1"/>
      <name val="游ゴシック"/>
      <family val="2"/>
      <scheme val="minor"/>
    </font>
    <font>
      <sz val="9"/>
      <name val="游ゴシック"/>
      <family val="2"/>
      <scheme val="minor"/>
    </font>
    <font>
      <sz val="8"/>
      <name val="游ゴシック"/>
      <family val="3"/>
      <charset val="128"/>
      <scheme val="minor"/>
    </font>
    <font>
      <b/>
      <sz val="12"/>
      <name val="游ゴシック"/>
      <family val="3"/>
      <charset val="128"/>
      <scheme val="minor"/>
    </font>
    <font>
      <sz val="11"/>
      <name val="游ゴシック"/>
      <family val="3"/>
      <charset val="128"/>
      <scheme val="minor"/>
    </font>
    <font>
      <b/>
      <sz val="10"/>
      <name val="游ゴシック"/>
      <family val="3"/>
      <charset val="128"/>
      <scheme val="minor"/>
    </font>
    <font>
      <sz val="9"/>
      <color theme="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s>
  <cellStyleXfs count="3">
    <xf numFmtId="0" fontId="0" fillId="0" borderId="0"/>
    <xf numFmtId="38" fontId="1" fillId="0" borderId="0" applyFont="0" applyFill="0" applyBorder="0" applyAlignment="0" applyProtection="0">
      <alignment vertical="center"/>
    </xf>
    <xf numFmtId="9" fontId="5" fillId="0" borderId="0" applyFont="0" applyFill="0" applyBorder="0" applyAlignment="0" applyProtection="0">
      <alignment vertical="center"/>
    </xf>
  </cellStyleXfs>
  <cellXfs count="133">
    <xf numFmtId="0" fontId="0" fillId="0" borderId="0" xfId="0"/>
    <xf numFmtId="0" fontId="3" fillId="0" borderId="0" xfId="0" applyFont="1" applyAlignme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93" fontId="4" fillId="0" borderId="0" xfId="0" applyNumberFormat="1" applyFont="1" applyAlignment="1">
      <alignment vertical="center"/>
    </xf>
    <xf numFmtId="0" fontId="6" fillId="0" borderId="0" xfId="0" applyFont="1" applyAlignment="1">
      <alignment vertical="center"/>
    </xf>
    <xf numFmtId="0" fontId="3" fillId="2" borderId="0" xfId="0" applyFont="1" applyFill="1" applyAlignme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vertical="center" wrapText="1"/>
    </xf>
    <xf numFmtId="0" fontId="4" fillId="0" borderId="5" xfId="0" applyFont="1" applyBorder="1" applyAlignment="1">
      <alignment horizontal="center" vertical="center"/>
    </xf>
    <xf numFmtId="0" fontId="4" fillId="0" borderId="13" xfId="0" applyFont="1" applyBorder="1" applyAlignment="1">
      <alignment horizontal="center" vertical="center"/>
    </xf>
    <xf numFmtId="0" fontId="3" fillId="0" borderId="6" xfId="0" applyFont="1" applyBorder="1" applyAlignment="1">
      <alignment horizontal="left" vertical="center"/>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vertical="center"/>
    </xf>
    <xf numFmtId="181" fontId="3" fillId="0" borderId="7" xfId="0" applyNumberFormat="1" applyFont="1" applyBorder="1" applyAlignment="1">
      <alignment vertical="center"/>
    </xf>
    <xf numFmtId="181" fontId="3" fillId="0" borderId="6" xfId="0" applyNumberFormat="1" applyFont="1" applyBorder="1" applyAlignment="1">
      <alignment vertical="center"/>
    </xf>
    <xf numFmtId="181" fontId="3" fillId="0" borderId="14" xfId="0" applyNumberFormat="1" applyFont="1" applyBorder="1" applyAlignment="1">
      <alignment vertical="center"/>
    </xf>
    <xf numFmtId="180" fontId="3" fillId="0" borderId="7" xfId="0" applyNumberFormat="1" applyFont="1" applyBorder="1" applyAlignment="1">
      <alignment horizontal="left" vertical="center"/>
    </xf>
    <xf numFmtId="179" fontId="3" fillId="0" borderId="7" xfId="0" applyNumberFormat="1" applyFont="1" applyBorder="1" applyAlignment="1">
      <alignment horizontal="left" vertical="center"/>
    </xf>
    <xf numFmtId="179" fontId="3" fillId="0" borderId="6" xfId="0" applyNumberFormat="1" applyFont="1" applyBorder="1" applyAlignment="1">
      <alignment horizontal="right" vertical="center"/>
    </xf>
    <xf numFmtId="178" fontId="3" fillId="0" borderId="14" xfId="0" applyNumberFormat="1" applyFont="1" applyBorder="1" applyAlignment="1">
      <alignment vertical="center"/>
    </xf>
    <xf numFmtId="180" fontId="3" fillId="0" borderId="6" xfId="0" applyNumberFormat="1" applyFont="1" applyFill="1" applyBorder="1" applyAlignment="1">
      <alignment horizontal="right" vertical="center"/>
    </xf>
    <xf numFmtId="180" fontId="3" fillId="0" borderId="0" xfId="0" applyNumberFormat="1" applyFont="1" applyFill="1" applyAlignment="1">
      <alignment horizontal="right" vertical="center"/>
    </xf>
    <xf numFmtId="180" fontId="3" fillId="0" borderId="6" xfId="0" applyNumberFormat="1" applyFont="1" applyBorder="1" applyAlignment="1">
      <alignment horizontal="right" vertical="center"/>
    </xf>
    <xf numFmtId="180" fontId="3" fillId="0" borderId="14" xfId="0" applyNumberFormat="1" applyFont="1" applyBorder="1" applyAlignment="1">
      <alignment horizontal="right" vertical="center"/>
    </xf>
    <xf numFmtId="176" fontId="3" fillId="0" borderId="6" xfId="0" applyNumberFormat="1" applyFont="1" applyBorder="1" applyAlignment="1">
      <alignment vertical="center"/>
    </xf>
    <xf numFmtId="176" fontId="3" fillId="0" borderId="7" xfId="0" applyNumberFormat="1" applyFont="1" applyBorder="1" applyAlignment="1">
      <alignment vertical="center"/>
    </xf>
    <xf numFmtId="176" fontId="3" fillId="0" borderId="14" xfId="0" applyNumberFormat="1" applyFont="1" applyBorder="1" applyAlignment="1">
      <alignment vertical="center"/>
    </xf>
    <xf numFmtId="177" fontId="3" fillId="0" borderId="6" xfId="0" applyNumberFormat="1" applyFont="1" applyBorder="1" applyAlignment="1">
      <alignment vertical="center"/>
    </xf>
    <xf numFmtId="177" fontId="3" fillId="0" borderId="0" xfId="0" applyNumberFormat="1" applyFont="1" applyBorder="1" applyAlignment="1">
      <alignment vertical="center"/>
    </xf>
    <xf numFmtId="177" fontId="3" fillId="0" borderId="7" xfId="0" applyNumberFormat="1" applyFont="1" applyBorder="1" applyAlignment="1">
      <alignment vertical="center"/>
    </xf>
    <xf numFmtId="195" fontId="3" fillId="0" borderId="13" xfId="0" applyNumberFormat="1" applyFont="1" applyFill="1" applyBorder="1" applyAlignment="1">
      <alignment vertical="center"/>
    </xf>
    <xf numFmtId="177" fontId="3" fillId="0" borderId="16" xfId="0" applyNumberFormat="1" applyFont="1" applyBorder="1" applyAlignment="1">
      <alignment vertical="center"/>
    </xf>
    <xf numFmtId="177" fontId="3" fillId="0" borderId="16" xfId="0" applyNumberFormat="1" applyFont="1" applyBorder="1" applyAlignment="1">
      <alignment horizontal="right" vertical="center"/>
    </xf>
    <xf numFmtId="195" fontId="3" fillId="0" borderId="14" xfId="0" applyNumberFormat="1" applyFont="1" applyFill="1" applyBorder="1" applyAlignment="1">
      <alignment vertical="center"/>
    </xf>
    <xf numFmtId="0" fontId="4" fillId="0" borderId="6" xfId="0" applyFont="1" applyBorder="1" applyAlignment="1">
      <alignment horizontal="center" vertical="center"/>
    </xf>
    <xf numFmtId="177" fontId="4" fillId="0" borderId="6" xfId="0" applyNumberFormat="1" applyFont="1" applyBorder="1" applyAlignment="1">
      <alignment vertical="center"/>
    </xf>
    <xf numFmtId="177" fontId="4" fillId="0" borderId="0" xfId="0" applyNumberFormat="1" applyFont="1" applyBorder="1" applyAlignment="1">
      <alignment vertical="center"/>
    </xf>
    <xf numFmtId="195" fontId="4" fillId="0" borderId="7" xfId="0" applyNumberFormat="1" applyFont="1" applyBorder="1" applyAlignment="1">
      <alignment vertical="center"/>
    </xf>
    <xf numFmtId="186" fontId="4" fillId="0" borderId="14" xfId="0" applyNumberFormat="1" applyFont="1" applyFill="1" applyBorder="1" applyAlignment="1">
      <alignment vertical="center"/>
    </xf>
    <xf numFmtId="0" fontId="4" fillId="0" borderId="13" xfId="0" applyFont="1" applyFill="1" applyBorder="1" applyAlignment="1">
      <alignment horizontal="center" vertical="center"/>
    </xf>
    <xf numFmtId="0" fontId="3" fillId="0" borderId="14" xfId="0" applyFont="1" applyFill="1" applyBorder="1" applyAlignment="1">
      <alignment horizontal="center" vertical="center"/>
    </xf>
    <xf numFmtId="197" fontId="3" fillId="2" borderId="6" xfId="0" applyNumberFormat="1" applyFont="1" applyFill="1" applyBorder="1" applyAlignment="1">
      <alignment horizontal="right" vertical="center"/>
    </xf>
    <xf numFmtId="197" fontId="3" fillId="2" borderId="0" xfId="0" applyNumberFormat="1" applyFont="1" applyFill="1" applyAlignment="1">
      <alignment horizontal="right" vertical="center"/>
    </xf>
    <xf numFmtId="192" fontId="3" fillId="2" borderId="0" xfId="0" applyNumberFormat="1" applyFont="1" applyFill="1" applyAlignment="1">
      <alignment horizontal="right" vertical="center"/>
    </xf>
    <xf numFmtId="182" fontId="7" fillId="0" borderId="7" xfId="0" applyNumberFormat="1" applyFont="1" applyBorder="1" applyAlignment="1">
      <alignment horizontal="right" vertical="center"/>
    </xf>
    <xf numFmtId="182" fontId="3" fillId="2" borderId="6" xfId="0" applyNumberFormat="1" applyFont="1" applyFill="1" applyBorder="1" applyAlignment="1">
      <alignment horizontal="right" vertical="center"/>
    </xf>
    <xf numFmtId="182" fontId="3" fillId="2" borderId="0" xfId="0" applyNumberFormat="1" applyFont="1" applyFill="1" applyAlignment="1">
      <alignment horizontal="right" vertical="center"/>
    </xf>
    <xf numFmtId="182" fontId="3" fillId="0" borderId="7" xfId="0" applyNumberFormat="1" applyFont="1" applyBorder="1" applyAlignment="1">
      <alignment horizontal="left" vertical="center"/>
    </xf>
    <xf numFmtId="182" fontId="3" fillId="0" borderId="6" xfId="0" applyNumberFormat="1" applyFont="1" applyBorder="1" applyAlignment="1">
      <alignment horizontal="right" vertical="center"/>
    </xf>
    <xf numFmtId="181" fontId="3" fillId="0" borderId="14" xfId="0" applyNumberFormat="1" applyFont="1" applyFill="1" applyBorder="1" applyAlignment="1">
      <alignment vertical="center"/>
    </xf>
    <xf numFmtId="179" fontId="3" fillId="2" borderId="6" xfId="0" applyNumberFormat="1" applyFont="1" applyFill="1" applyBorder="1" applyAlignment="1">
      <alignment horizontal="right" vertical="center"/>
    </xf>
    <xf numFmtId="179" fontId="3" fillId="2" borderId="0" xfId="0" applyNumberFormat="1" applyFont="1" applyFill="1" applyAlignment="1">
      <alignment horizontal="right" vertical="center"/>
    </xf>
    <xf numFmtId="191" fontId="3" fillId="2" borderId="0" xfId="0" applyNumberFormat="1" applyFont="1" applyFill="1" applyAlignment="1">
      <alignment horizontal="right" vertical="center"/>
    </xf>
    <xf numFmtId="179" fontId="3" fillId="0" borderId="7" xfId="0" applyNumberFormat="1" applyFont="1" applyBorder="1" applyAlignment="1">
      <alignment horizontal="right" vertical="center"/>
    </xf>
    <xf numFmtId="187" fontId="3" fillId="0" borderId="14" xfId="0" applyNumberFormat="1" applyFont="1" applyFill="1" applyBorder="1" applyAlignment="1">
      <alignment vertical="center"/>
    </xf>
    <xf numFmtId="188" fontId="3" fillId="0" borderId="14" xfId="0" applyNumberFormat="1" applyFont="1" applyFill="1" applyBorder="1" applyAlignment="1">
      <alignment vertical="center"/>
    </xf>
    <xf numFmtId="176" fontId="3" fillId="0" borderId="14" xfId="0" applyNumberFormat="1" applyFont="1" applyFill="1" applyBorder="1" applyAlignment="1">
      <alignment vertical="center"/>
    </xf>
    <xf numFmtId="183" fontId="3" fillId="0" borderId="6" xfId="0" applyNumberFormat="1" applyFont="1" applyBorder="1" applyAlignment="1">
      <alignment vertical="center"/>
    </xf>
    <xf numFmtId="183" fontId="3" fillId="0" borderId="7" xfId="0" applyNumberFormat="1" applyFont="1" applyBorder="1" applyAlignment="1">
      <alignment vertical="center"/>
    </xf>
    <xf numFmtId="177" fontId="3" fillId="0" borderId="18" xfId="0" applyNumberFormat="1" applyFont="1" applyBorder="1" applyAlignment="1">
      <alignment vertical="center"/>
    </xf>
    <xf numFmtId="183" fontId="4" fillId="0" borderId="6" xfId="0" applyNumberFormat="1" applyFont="1" applyBorder="1" applyAlignment="1">
      <alignment vertical="center"/>
    </xf>
    <xf numFmtId="183" fontId="4" fillId="0" borderId="0" xfId="0" applyNumberFormat="1" applyFont="1" applyBorder="1" applyAlignment="1">
      <alignment vertical="center"/>
    </xf>
    <xf numFmtId="184" fontId="3" fillId="2" borderId="6" xfId="0" applyNumberFormat="1" applyFont="1" applyFill="1" applyBorder="1" applyAlignment="1">
      <alignment horizontal="right" vertical="center"/>
    </xf>
    <xf numFmtId="184" fontId="3" fillId="2" borderId="0" xfId="0" applyNumberFormat="1" applyFont="1" applyFill="1" applyAlignment="1">
      <alignment horizontal="right" vertical="center"/>
    </xf>
    <xf numFmtId="184" fontId="3" fillId="0" borderId="7" xfId="0" applyNumberFormat="1" applyFont="1" applyBorder="1" applyAlignment="1">
      <alignment horizontal="right" vertical="center"/>
    </xf>
    <xf numFmtId="184" fontId="3" fillId="0" borderId="6" xfId="0" applyNumberFormat="1" applyFont="1" applyBorder="1" applyAlignment="1">
      <alignment horizontal="right" vertical="center"/>
    </xf>
    <xf numFmtId="189" fontId="3" fillId="0" borderId="14" xfId="0" applyNumberFormat="1" applyFont="1" applyFill="1" applyBorder="1" applyAlignment="1">
      <alignment vertical="center"/>
    </xf>
    <xf numFmtId="180" fontId="3" fillId="0" borderId="7" xfId="0" applyNumberFormat="1" applyFont="1" applyBorder="1" applyAlignment="1">
      <alignment horizontal="right" vertical="center"/>
    </xf>
    <xf numFmtId="180" fontId="3" fillId="0" borderId="14" xfId="0" applyNumberFormat="1" applyFont="1" applyFill="1" applyBorder="1" applyAlignment="1">
      <alignment horizontal="right" vertical="center"/>
    </xf>
    <xf numFmtId="185" fontId="3" fillId="0" borderId="6" xfId="0" applyNumberFormat="1" applyFont="1" applyBorder="1" applyAlignment="1">
      <alignment vertical="center"/>
    </xf>
    <xf numFmtId="185" fontId="3" fillId="0" borderId="7" xfId="0" applyNumberFormat="1" applyFont="1" applyBorder="1" applyAlignment="1">
      <alignment vertical="center"/>
    </xf>
    <xf numFmtId="177" fontId="3" fillId="0" borderId="0" xfId="0" applyNumberFormat="1" applyFont="1" applyBorder="1" applyAlignment="1">
      <alignment horizontal="right" vertical="center"/>
    </xf>
    <xf numFmtId="0" fontId="4" fillId="0" borderId="8" xfId="0" applyFont="1" applyBorder="1" applyAlignment="1">
      <alignment horizontal="center" vertical="center"/>
    </xf>
    <xf numFmtId="183" fontId="4" fillId="0" borderId="8" xfId="0" applyNumberFormat="1" applyFont="1" applyBorder="1" applyAlignment="1">
      <alignment vertical="center"/>
    </xf>
    <xf numFmtId="183" fontId="4" fillId="0" borderId="1" xfId="0" applyNumberFormat="1" applyFont="1" applyBorder="1" applyAlignment="1">
      <alignment vertical="center"/>
    </xf>
    <xf numFmtId="190" fontId="4" fillId="0" borderId="9" xfId="0" applyNumberFormat="1" applyFont="1" applyBorder="1" applyAlignment="1">
      <alignment vertical="center"/>
    </xf>
    <xf numFmtId="195" fontId="4" fillId="0" borderId="9" xfId="0" applyNumberFormat="1" applyFont="1" applyBorder="1" applyAlignment="1">
      <alignment vertical="center"/>
    </xf>
    <xf numFmtId="186" fontId="4" fillId="0" borderId="15" xfId="0" applyNumberFormat="1" applyFont="1" applyFill="1" applyBorder="1" applyAlignment="1">
      <alignment vertical="center"/>
    </xf>
    <xf numFmtId="0" fontId="4" fillId="0" borderId="6" xfId="0" applyFont="1" applyFill="1" applyBorder="1" applyAlignment="1">
      <alignment horizontal="center" vertical="center"/>
    </xf>
    <xf numFmtId="183" fontId="4" fillId="0" borderId="6" xfId="0" applyNumberFormat="1" applyFont="1" applyFill="1" applyBorder="1" applyAlignment="1">
      <alignment vertical="center"/>
    </xf>
    <xf numFmtId="183" fontId="4" fillId="0" borderId="0" xfId="0" applyNumberFormat="1" applyFont="1" applyFill="1" applyAlignment="1">
      <alignment vertical="center"/>
    </xf>
    <xf numFmtId="195" fontId="4" fillId="0" borderId="7" xfId="0" applyNumberFormat="1" applyFont="1" applyFill="1" applyBorder="1" applyAlignment="1">
      <alignment vertical="center"/>
    </xf>
    <xf numFmtId="195" fontId="3" fillId="0" borderId="10" xfId="0" applyNumberFormat="1" applyFont="1" applyFill="1" applyBorder="1" applyAlignment="1">
      <alignment vertical="center"/>
    </xf>
    <xf numFmtId="195" fontId="3" fillId="0" borderId="12" xfId="0" applyNumberFormat="1" applyFont="1" applyFill="1" applyBorder="1" applyAlignment="1">
      <alignment vertical="center"/>
    </xf>
    <xf numFmtId="0" fontId="8" fillId="0" borderId="0" xfId="0" applyFont="1" applyAlignment="1">
      <alignment horizontal="right" vertical="center"/>
    </xf>
    <xf numFmtId="10" fontId="8" fillId="0" borderId="0" xfId="2" applyNumberFormat="1" applyFont="1" applyAlignment="1">
      <alignment vertical="center"/>
    </xf>
    <xf numFmtId="0" fontId="3" fillId="0" borderId="0" xfId="0" applyFont="1" applyAlignment="1">
      <alignment horizontal="left" vertical="center"/>
    </xf>
    <xf numFmtId="196" fontId="4" fillId="2" borderId="0" xfId="0" applyNumberFormat="1" applyFont="1" applyFill="1" applyAlignment="1">
      <alignment horizontal="center" vertical="center"/>
    </xf>
    <xf numFmtId="194" fontId="3" fillId="0" borderId="0" xfId="0" applyNumberFormat="1" applyFont="1" applyAlignment="1">
      <alignment horizontal="center" vertical="center"/>
    </xf>
    <xf numFmtId="0" fontId="4" fillId="2" borderId="0" xfId="0" applyFont="1" applyFill="1" applyAlignment="1">
      <alignment horizontal="center" vertical="center"/>
    </xf>
    <xf numFmtId="0" fontId="9" fillId="0" borderId="0" xfId="0" applyFont="1"/>
    <xf numFmtId="0" fontId="4" fillId="0" borderId="4" xfId="0" applyFont="1" applyBorder="1" applyAlignment="1">
      <alignment vertical="top" wrapText="1"/>
    </xf>
    <xf numFmtId="0" fontId="10" fillId="0" borderId="4" xfId="0" applyFont="1" applyBorder="1" applyAlignment="1">
      <alignment vertical="top" wrapText="1"/>
    </xf>
    <xf numFmtId="0" fontId="10" fillId="0" borderId="0" xfId="0" applyFont="1" applyBorder="1" applyAlignment="1">
      <alignment vertical="top" wrapText="1"/>
    </xf>
    <xf numFmtId="181" fontId="11" fillId="2" borderId="6" xfId="0" applyNumberFormat="1" applyFont="1" applyFill="1" applyBorder="1" applyAlignment="1">
      <alignment vertical="center"/>
    </xf>
    <xf numFmtId="181" fontId="11" fillId="2" borderId="0" xfId="0" applyNumberFormat="1" applyFont="1" applyFill="1" applyBorder="1" applyAlignment="1">
      <alignment vertical="center"/>
    </xf>
    <xf numFmtId="179" fontId="11" fillId="2" borderId="6" xfId="0" applyNumberFormat="1" applyFont="1" applyFill="1" applyBorder="1" applyAlignment="1">
      <alignment horizontal="right" vertical="center"/>
    </xf>
    <xf numFmtId="179" fontId="11" fillId="2" borderId="0" xfId="0" applyNumberFormat="1" applyFont="1" applyFill="1" applyBorder="1" applyAlignment="1">
      <alignment horizontal="right" vertical="center"/>
    </xf>
    <xf numFmtId="176" fontId="11" fillId="0" borderId="6" xfId="0" applyNumberFormat="1" applyFont="1" applyBorder="1" applyAlignment="1">
      <alignment vertical="center"/>
    </xf>
    <xf numFmtId="176" fontId="11" fillId="0" borderId="0" xfId="0" applyNumberFormat="1" applyFont="1" applyBorder="1" applyAlignment="1">
      <alignment vertical="center"/>
    </xf>
    <xf numFmtId="177" fontId="11" fillId="0" borderId="6" xfId="0" applyNumberFormat="1" applyFont="1" applyBorder="1" applyAlignment="1">
      <alignment vertical="center"/>
    </xf>
    <xf numFmtId="177" fontId="11" fillId="0" borderId="0" xfId="0" applyNumberFormat="1" applyFont="1" applyBorder="1" applyAlignment="1">
      <alignment vertical="center"/>
    </xf>
    <xf numFmtId="197" fontId="11" fillId="2" borderId="6" xfId="0" applyNumberFormat="1" applyFont="1" applyFill="1" applyBorder="1" applyAlignment="1">
      <alignment horizontal="right" vertical="center"/>
    </xf>
    <xf numFmtId="197" fontId="11" fillId="2" borderId="0" xfId="0" applyNumberFormat="1" applyFont="1" applyFill="1" applyBorder="1" applyAlignment="1">
      <alignment horizontal="right" vertical="center"/>
    </xf>
    <xf numFmtId="192" fontId="11" fillId="2" borderId="0" xfId="0" applyNumberFormat="1" applyFont="1" applyFill="1" applyBorder="1" applyAlignment="1">
      <alignment horizontal="right" vertical="center"/>
    </xf>
    <xf numFmtId="183" fontId="11" fillId="0" borderId="6" xfId="0" applyNumberFormat="1" applyFont="1" applyBorder="1" applyAlignment="1">
      <alignment vertical="center"/>
    </xf>
    <xf numFmtId="183" fontId="11" fillId="0" borderId="0" xfId="0" applyNumberFormat="1" applyFont="1" applyBorder="1" applyAlignment="1">
      <alignment vertical="center"/>
    </xf>
    <xf numFmtId="184" fontId="11" fillId="2" borderId="6" xfId="0" applyNumberFormat="1" applyFont="1" applyFill="1" applyBorder="1" applyAlignment="1">
      <alignment horizontal="right" vertical="center"/>
    </xf>
    <xf numFmtId="184" fontId="11" fillId="2" borderId="0" xfId="0" applyNumberFormat="1" applyFont="1" applyFill="1" applyBorder="1" applyAlignment="1">
      <alignment horizontal="right" vertical="center"/>
    </xf>
    <xf numFmtId="185" fontId="11" fillId="0" borderId="6" xfId="0" applyNumberFormat="1" applyFont="1" applyBorder="1" applyAlignment="1">
      <alignment vertical="center"/>
    </xf>
    <xf numFmtId="185" fontId="11" fillId="0" borderId="0" xfId="0" applyNumberFormat="1" applyFont="1" applyBorder="1" applyAlignment="1">
      <alignment vertical="center"/>
    </xf>
    <xf numFmtId="0" fontId="11" fillId="2" borderId="4" xfId="0" applyFont="1" applyFill="1" applyBorder="1" applyAlignment="1">
      <alignment horizontal="center" shrinkToFit="1"/>
    </xf>
    <xf numFmtId="198" fontId="3" fillId="0" borderId="16" xfId="0" applyNumberFormat="1" applyFont="1" applyBorder="1" applyAlignment="1">
      <alignment horizontal="right" vertical="center"/>
    </xf>
    <xf numFmtId="198" fontId="3" fillId="0" borderId="17" xfId="0" applyNumberFormat="1" applyFont="1" applyBorder="1" applyAlignment="1">
      <alignment horizontal="right" vertical="center"/>
    </xf>
    <xf numFmtId="177" fontId="4" fillId="0" borderId="1" xfId="0" applyNumberFormat="1" applyFont="1" applyBorder="1" applyAlignment="1">
      <alignment horizontal="right" vertical="center"/>
    </xf>
    <xf numFmtId="0" fontId="4" fillId="2" borderId="4" xfId="0" applyFont="1" applyFill="1" applyBorder="1" applyAlignment="1">
      <alignment horizontal="center" vertical="center" wrapText="1"/>
    </xf>
    <xf numFmtId="177" fontId="4" fillId="0" borderId="0" xfId="0" applyNumberFormat="1" applyFont="1" applyBorder="1" applyAlignment="1">
      <alignment horizontal="right" vertical="center"/>
    </xf>
    <xf numFmtId="177" fontId="4" fillId="0" borderId="2" xfId="0" applyNumberFormat="1" applyFont="1" applyFill="1" applyBorder="1" applyAlignment="1">
      <alignment horizontal="right" vertical="center"/>
    </xf>
    <xf numFmtId="0" fontId="3" fillId="0" borderId="11" xfId="0" applyFont="1" applyFill="1" applyBorder="1" applyAlignment="1">
      <alignment horizontal="right" vertical="center"/>
    </xf>
    <xf numFmtId="0" fontId="3" fillId="0" borderId="2" xfId="0" applyFont="1" applyFill="1" applyBorder="1" applyAlignment="1">
      <alignment horizontal="right" vertical="center"/>
    </xf>
    <xf numFmtId="0" fontId="4" fillId="0" borderId="0" xfId="0" applyFont="1" applyBorder="1" applyAlignment="1">
      <alignment horizontal="left" vertical="top" wrapText="1"/>
    </xf>
    <xf numFmtId="0" fontId="11" fillId="2" borderId="4" xfId="0" applyFont="1" applyFill="1" applyBorder="1" applyAlignment="1">
      <alignment horizontal="center"/>
    </xf>
    <xf numFmtId="198" fontId="3" fillId="0" borderId="0" xfId="0" applyNumberFormat="1" applyFont="1" applyBorder="1" applyAlignment="1">
      <alignment horizontal="right" vertical="center"/>
    </xf>
    <xf numFmtId="198" fontId="3" fillId="0" borderId="7" xfId="0" applyNumberFormat="1" applyFont="1" applyBorder="1" applyAlignment="1">
      <alignment horizontal="right" vertical="center"/>
    </xf>
    <xf numFmtId="0" fontId="10" fillId="0" borderId="0" xfId="0" applyFont="1" applyBorder="1" applyAlignment="1">
      <alignment horizontal="left" vertical="top" wrapText="1"/>
    </xf>
  </cellXfs>
  <cellStyles count="3">
    <cellStyle name="パーセント" xfId="2" builtinId="5"/>
    <cellStyle name="桁区切り 2" xfId="1"/>
    <cellStyle name="標準" xfId="0" builtinId="0"/>
  </cellStyles>
  <dxfs count="42">
    <dxf>
      <font>
        <color theme="1" tint="0.499984740745262"/>
      </font>
      <numFmt numFmtId="199" formatCode=";;;&quot;（入力例：0.988）&quot;"/>
    </dxf>
    <dxf>
      <font>
        <color theme="1" tint="0.499984740745262"/>
      </font>
      <numFmt numFmtId="200" formatCode=";;;&quot;（入力例：6）&quot;"/>
    </dxf>
    <dxf>
      <font>
        <color theme="1" tint="0.499984740745262"/>
      </font>
      <numFmt numFmtId="200" formatCode=";;;&quot;（入力例：6）&quot;"/>
    </dxf>
    <dxf>
      <font>
        <color theme="1" tint="0.499984740745262"/>
      </font>
      <numFmt numFmtId="201" formatCode=";;;&quot;（入力例：4.4）&quot;"/>
    </dxf>
    <dxf>
      <font>
        <color theme="1" tint="0.499984740745262"/>
      </font>
      <numFmt numFmtId="202" formatCode=";;;&quot;（例：▲▲製作所　AQ-NE460UBL）&quot;"/>
    </dxf>
    <dxf>
      <font>
        <color theme="1" tint="0.499984740745262"/>
      </font>
      <numFmt numFmtId="203" formatCode=";;;&quot;（入力例：1.540）&quot;"/>
    </dxf>
    <dxf>
      <font>
        <color theme="1" tint="0.499984740745262"/>
      </font>
      <numFmt numFmtId="205" formatCode=";;;&quot;（例：□□□□　HLP-EME110B）&quot;"/>
    </dxf>
    <dxf>
      <font>
        <color theme="1" tint="0.499984740745262"/>
      </font>
    </dxf>
    <dxf>
      <font>
        <color theme="1" tint="0.499984740745262"/>
      </font>
      <numFmt numFmtId="200" formatCode=";;;&quot;（入力例：6）&quot;"/>
    </dxf>
    <dxf>
      <font>
        <color theme="1" tint="0.499984740745262"/>
      </font>
      <numFmt numFmtId="211" formatCode=";;;&quot;（入力例：4）&quot;"/>
    </dxf>
    <dxf>
      <font>
        <color theme="1" tint="0.499984740745262"/>
      </font>
      <numFmt numFmtId="211" formatCode=";;;&quot;（入力例：4）&quot;"/>
    </dxf>
    <dxf>
      <font>
        <color theme="1" tint="0.499984740745262"/>
      </font>
      <numFmt numFmtId="211" formatCode=";;;&quot;（入力例：4）&quot;"/>
    </dxf>
    <dxf>
      <font>
        <color theme="1" tint="0.499984740745262"/>
      </font>
      <numFmt numFmtId="212" formatCode=";;;&quot;（入力例：10）&quot;"/>
    </dxf>
    <dxf>
      <font>
        <color theme="1" tint="0.499984740745262"/>
      </font>
      <numFmt numFmtId="210" formatCode=";;;&quot;（入力例：8）&quot;"/>
    </dxf>
    <dxf>
      <font>
        <color theme="1" tint="0.499984740745262"/>
      </font>
    </dxf>
    <dxf>
      <font>
        <color theme="1" tint="0.499984740745262"/>
      </font>
      <numFmt numFmtId="200" formatCode=";;;&quot;（入力例：6）&quot;"/>
    </dxf>
    <dxf>
      <font>
        <color theme="1" tint="0.499984740745262"/>
      </font>
      <numFmt numFmtId="210" formatCode=";;;&quot;（入力例：8）&quot;"/>
    </dxf>
    <dxf>
      <font>
        <color theme="1" tint="0.499984740745262"/>
      </font>
      <numFmt numFmtId="213" formatCode=";;;&quot;（例：□□□□㈱ GG-0000SA-1TO）&quot;"/>
    </dxf>
    <dxf>
      <font>
        <color theme="1" tint="0.499984740745262"/>
      </font>
      <numFmt numFmtId="210" formatCode=";;;&quot;（入力例：8）&quot;"/>
    </dxf>
    <dxf>
      <font>
        <color theme="1" tint="0.499984740745262"/>
      </font>
      <numFmt numFmtId="214" formatCode=";;;&quot;（入力例：0.47）&quot;"/>
    </dxf>
    <dxf>
      <font>
        <color theme="1" tint="0.499984740745262"/>
      </font>
      <numFmt numFmtId="215" formatCode=";;;&quot;（入力例：2）&quot;"/>
    </dxf>
    <dxf>
      <font>
        <color theme="1" tint="0.499984740745262"/>
      </font>
      <numFmt numFmtId="216" formatCode=";;;&quot;（入力例：0.22）&quot;"/>
    </dxf>
    <dxf>
      <font>
        <color theme="1" tint="0.499984740745262"/>
      </font>
      <numFmt numFmtId="211" formatCode=";;;&quot;（入力例：4）&quot;"/>
    </dxf>
    <dxf>
      <font>
        <color theme="1" tint="0.499984740745262"/>
      </font>
      <numFmt numFmtId="216" formatCode=";;;&quot;（入力例：0.22）&quot;"/>
    </dxf>
    <dxf>
      <font>
        <color theme="1" tint="0.499984740745262"/>
      </font>
      <numFmt numFmtId="206" formatCode=";;;&quot;（例：○○電機 AS406AD-X）&quot;"/>
    </dxf>
    <dxf>
      <font>
        <color theme="1" tint="0.499984740745262"/>
      </font>
      <numFmt numFmtId="204" formatCode=";;;&quot;（例：□□□□ CS-000KZN-W）&quot;"/>
    </dxf>
    <dxf>
      <font>
        <color theme="1" tint="0.499984740745262"/>
      </font>
      <numFmt numFmtId="208" formatCode=";;;&quot;（入力例：1.220）&quot;"/>
    </dxf>
    <dxf>
      <font>
        <color theme="1" tint="0.499984740745262"/>
      </font>
      <numFmt numFmtId="208" formatCode=";;;&quot;（入力例：1.220）&quot;"/>
    </dxf>
    <dxf>
      <font>
        <color theme="1" tint="0.499984740745262"/>
      </font>
      <numFmt numFmtId="203" formatCode=";;;&quot;（入力例：1.540）&quot;"/>
    </dxf>
    <dxf>
      <font>
        <color theme="1" tint="0.499984740745262"/>
      </font>
      <numFmt numFmtId="208" formatCode=";;;&quot;（入力例：1.220）&quot;"/>
    </dxf>
    <dxf>
      <font>
        <color theme="1" tint="0.499984740745262"/>
      </font>
      <numFmt numFmtId="209" formatCode=";;;&quot;（入力例：12）&quot;"/>
    </dxf>
    <dxf>
      <font>
        <color theme="1" tint="0.499984740745262"/>
      </font>
      <numFmt numFmtId="210" formatCode=";;;&quot;（入力例：8）&quot;"/>
    </dxf>
    <dxf>
      <font>
        <color theme="1" tint="0.499984740745262"/>
      </font>
      <numFmt numFmtId="211" formatCode=";;;&quot;（入力例：4）&quot;"/>
    </dxf>
    <dxf>
      <font>
        <color theme="1" tint="0.499984740745262"/>
      </font>
      <numFmt numFmtId="211" formatCode=";;;&quot;（入力例：4）&quot;"/>
    </dxf>
    <dxf>
      <font>
        <color theme="1" tint="0.499984740745262"/>
      </font>
      <numFmt numFmtId="209" formatCode=";;;&quot;（入力例：12）&quot;"/>
    </dxf>
    <dxf>
      <font>
        <color theme="1" tint="0.499984740745262"/>
      </font>
      <numFmt numFmtId="210" formatCode=";;;&quot;（入力例：8）&quot;"/>
    </dxf>
    <dxf>
      <font>
        <color theme="1" tint="0.499984740745262"/>
      </font>
      <numFmt numFmtId="211" formatCode=";;;&quot;（入力例：4）&quot;"/>
    </dxf>
    <dxf>
      <font>
        <color theme="1" tint="0.499984740745262"/>
      </font>
      <numFmt numFmtId="211" formatCode=";;;&quot;（入力例：4）&quot;"/>
    </dxf>
    <dxf>
      <font>
        <color theme="1" tint="0.499984740745262"/>
      </font>
      <numFmt numFmtId="217" formatCode=";;;&quot;（入力例：0.720）&quot;"/>
    </dxf>
    <dxf>
      <font>
        <color theme="1" tint="0.499984740745262"/>
      </font>
      <numFmt numFmtId="218" formatCode=";;;&quot;（入力例：0.950）&quot;"/>
    </dxf>
    <dxf>
      <font>
        <color theme="1" tint="0.499984740745262"/>
      </font>
      <numFmt numFmtId="218" formatCode=";;;&quot;（入力例：0.950）&quot;"/>
    </dxf>
    <dxf>
      <font>
        <color theme="1" tint="0.499984740745262"/>
      </font>
      <numFmt numFmtId="218" formatCode=";;;&quot;（入力例：0.950）&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tabSelected="1" zoomScale="80" zoomScaleNormal="80" workbookViewId="0">
      <selection activeCell="G12" sqref="G12:J12"/>
    </sheetView>
  </sheetViews>
  <sheetFormatPr defaultRowHeight="18.75" x14ac:dyDescent="0.4"/>
  <cols>
    <col min="1" max="1" width="17" style="98" customWidth="1"/>
    <col min="2" max="11" width="13.625" style="98" customWidth="1"/>
    <col min="12" max="12" width="13.875" style="98" bestFit="1" customWidth="1"/>
    <col min="13" max="13" width="17" style="98" customWidth="1"/>
    <col min="14" max="14" width="5.75" style="98" bestFit="1" customWidth="1"/>
    <col min="15" max="15" width="5.625" style="98" bestFit="1" customWidth="1"/>
    <col min="16" max="16384" width="9" style="98"/>
  </cols>
  <sheetData>
    <row r="1" spans="1:15" ht="18" customHeight="1" x14ac:dyDescent="0.4">
      <c r="A1" s="7" t="s">
        <v>0</v>
      </c>
      <c r="B1" s="7"/>
      <c r="C1" s="8"/>
      <c r="D1" s="7" t="s">
        <v>59</v>
      </c>
      <c r="E1" s="7"/>
      <c r="F1" s="7"/>
      <c r="G1" s="7"/>
      <c r="H1" s="7"/>
      <c r="I1" s="7"/>
      <c r="J1" s="7"/>
      <c r="K1" s="7"/>
      <c r="L1" s="7"/>
      <c r="M1" s="7"/>
      <c r="N1" s="1"/>
      <c r="O1" s="1"/>
    </row>
    <row r="2" spans="1:15" ht="18" customHeight="1" x14ac:dyDescent="0.4">
      <c r="A2" s="9" t="s">
        <v>1</v>
      </c>
      <c r="B2" s="10" t="s">
        <v>33</v>
      </c>
      <c r="C2" s="11" t="s">
        <v>32</v>
      </c>
      <c r="D2" s="119" t="s">
        <v>58</v>
      </c>
      <c r="E2" s="119"/>
      <c r="F2" s="12" t="s">
        <v>7</v>
      </c>
      <c r="G2" s="10" t="s">
        <v>34</v>
      </c>
      <c r="H2" s="11" t="s">
        <v>32</v>
      </c>
      <c r="I2" s="119" t="s">
        <v>58</v>
      </c>
      <c r="J2" s="119"/>
      <c r="K2" s="12" t="s">
        <v>10</v>
      </c>
      <c r="L2" s="9" t="s">
        <v>15</v>
      </c>
      <c r="M2" s="13" t="s">
        <v>16</v>
      </c>
      <c r="N2" s="2"/>
      <c r="O2" s="2"/>
    </row>
    <row r="3" spans="1:15" ht="18" customHeight="1" x14ac:dyDescent="0.4">
      <c r="A3" s="14" t="s">
        <v>25</v>
      </c>
      <c r="B3" s="15" t="s">
        <v>42</v>
      </c>
      <c r="C3" s="16" t="s">
        <v>38</v>
      </c>
      <c r="D3" s="3" t="s">
        <v>41</v>
      </c>
      <c r="E3" s="16" t="s">
        <v>39</v>
      </c>
      <c r="F3" s="17"/>
      <c r="G3" s="15" t="s">
        <v>42</v>
      </c>
      <c r="H3" s="16" t="s">
        <v>38</v>
      </c>
      <c r="I3" s="3" t="s">
        <v>41</v>
      </c>
      <c r="J3" s="16" t="s">
        <v>39</v>
      </c>
      <c r="K3" s="17"/>
      <c r="L3" s="18"/>
      <c r="M3" s="19"/>
      <c r="N3" s="3"/>
      <c r="O3" s="3"/>
    </row>
    <row r="4" spans="1:15" ht="18" customHeight="1" x14ac:dyDescent="0.4">
      <c r="A4" s="20" t="s">
        <v>51</v>
      </c>
      <c r="B4" s="102" t="s">
        <v>58</v>
      </c>
      <c r="C4" s="103" t="s">
        <v>58</v>
      </c>
      <c r="D4" s="103" t="s">
        <v>58</v>
      </c>
      <c r="E4" s="103" t="s">
        <v>58</v>
      </c>
      <c r="F4" s="21"/>
      <c r="G4" s="103" t="s">
        <v>58</v>
      </c>
      <c r="H4" s="103" t="s">
        <v>58</v>
      </c>
      <c r="I4" s="103" t="s">
        <v>58</v>
      </c>
      <c r="J4" s="103" t="s">
        <v>58</v>
      </c>
      <c r="K4" s="21"/>
      <c r="L4" s="22"/>
      <c r="M4" s="23" t="s">
        <v>6</v>
      </c>
      <c r="N4" s="1"/>
      <c r="O4" s="1"/>
    </row>
    <row r="5" spans="1:15" ht="18" customHeight="1" x14ac:dyDescent="0.4">
      <c r="A5" s="20" t="s">
        <v>3</v>
      </c>
      <c r="B5" s="104" t="s">
        <v>58</v>
      </c>
      <c r="C5" s="105" t="s">
        <v>58</v>
      </c>
      <c r="D5" s="105" t="s">
        <v>58</v>
      </c>
      <c r="E5" s="105" t="s">
        <v>58</v>
      </c>
      <c r="F5" s="24"/>
      <c r="G5" s="105" t="s">
        <v>58</v>
      </c>
      <c r="H5" s="105" t="s">
        <v>58</v>
      </c>
      <c r="I5" s="105" t="s">
        <v>58</v>
      </c>
      <c r="J5" s="105" t="s">
        <v>58</v>
      </c>
      <c r="K5" s="25"/>
      <c r="L5" s="26"/>
      <c r="M5" s="27">
        <v>5.2800000000000004E-4</v>
      </c>
      <c r="N5" s="1"/>
      <c r="O5" s="1"/>
    </row>
    <row r="6" spans="1:15" ht="18" customHeight="1" x14ac:dyDescent="0.4">
      <c r="A6" s="20" t="s">
        <v>4</v>
      </c>
      <c r="B6" s="28">
        <f>$D$32</f>
        <v>61</v>
      </c>
      <c r="C6" s="29">
        <f>$D$33</f>
        <v>153</v>
      </c>
      <c r="D6" s="29">
        <f>$D$34</f>
        <v>30</v>
      </c>
      <c r="E6" s="29">
        <f>$D$35</f>
        <v>121</v>
      </c>
      <c r="F6" s="24"/>
      <c r="G6" s="28">
        <f>$D$32</f>
        <v>61</v>
      </c>
      <c r="H6" s="29">
        <f>$D$33</f>
        <v>153</v>
      </c>
      <c r="I6" s="29">
        <f>$D$34</f>
        <v>30</v>
      </c>
      <c r="J6" s="29">
        <f>$D$35</f>
        <v>121</v>
      </c>
      <c r="K6" s="24"/>
      <c r="L6" s="30"/>
      <c r="M6" s="31"/>
      <c r="N6" s="1"/>
      <c r="O6" s="1"/>
    </row>
    <row r="7" spans="1:15" ht="18" customHeight="1" x14ac:dyDescent="0.4">
      <c r="A7" s="20" t="s">
        <v>2</v>
      </c>
      <c r="B7" s="106">
        <f>IFERROR(B5*B6,0)</f>
        <v>0</v>
      </c>
      <c r="C7" s="107">
        <f>IFERROR(C5*C6,0)</f>
        <v>0</v>
      </c>
      <c r="D7" s="107">
        <f>IFERROR(D5*D6,0)</f>
        <v>0</v>
      </c>
      <c r="E7" s="107">
        <f>IFERROR(E5*E6,0)</f>
        <v>0</v>
      </c>
      <c r="F7" s="33"/>
      <c r="G7" s="107">
        <f>IFERROR(G5*G6,0)</f>
        <v>0</v>
      </c>
      <c r="H7" s="107">
        <f>IFERROR(H5*H6,0)</f>
        <v>0</v>
      </c>
      <c r="I7" s="107">
        <f>IFERROR(I5*I6,0)</f>
        <v>0</v>
      </c>
      <c r="J7" s="107">
        <f>IFERROR(J5*J6,0)</f>
        <v>0</v>
      </c>
      <c r="K7" s="33"/>
      <c r="L7" s="32"/>
      <c r="M7" s="34"/>
      <c r="N7" s="1"/>
      <c r="O7" s="1"/>
    </row>
    <row r="8" spans="1:15" ht="18" customHeight="1" x14ac:dyDescent="0.4">
      <c r="A8" s="20" t="s">
        <v>5</v>
      </c>
      <c r="B8" s="108">
        <f>IFERROR(B4*B7,0)</f>
        <v>0</v>
      </c>
      <c r="C8" s="109">
        <f>IFERROR(C4*C7,0)</f>
        <v>0</v>
      </c>
      <c r="D8" s="109">
        <f>IFERROR(D4*D7,0)</f>
        <v>0</v>
      </c>
      <c r="E8" s="109">
        <f>IFERROR(E4*E7,0)</f>
        <v>0</v>
      </c>
      <c r="F8" s="37">
        <f>SUM(B8:E8)</f>
        <v>0</v>
      </c>
      <c r="G8" s="109">
        <f>IFERROR(G4*G7,0)</f>
        <v>0</v>
      </c>
      <c r="H8" s="109">
        <f>IFERROR(H4*H7,0)</f>
        <v>0</v>
      </c>
      <c r="I8" s="109">
        <f>IFERROR(I4*I7,0)</f>
        <v>0</v>
      </c>
      <c r="J8" s="109">
        <f>IFERROR(J4*J7,0)</f>
        <v>0</v>
      </c>
      <c r="K8" s="37">
        <f>SUM(G8:J8)</f>
        <v>0</v>
      </c>
      <c r="L8" s="35">
        <f>F8-K8</f>
        <v>0</v>
      </c>
      <c r="M8" s="38">
        <f>L8*M5</f>
        <v>0</v>
      </c>
      <c r="N8" s="1"/>
      <c r="O8" s="1"/>
    </row>
    <row r="9" spans="1:15" ht="18" customHeight="1" x14ac:dyDescent="0.4">
      <c r="A9" s="20"/>
      <c r="B9" s="35"/>
      <c r="C9" s="39"/>
      <c r="D9" s="40" t="s">
        <v>46</v>
      </c>
      <c r="E9" s="120">
        <f>F8*31</f>
        <v>0</v>
      </c>
      <c r="F9" s="121"/>
      <c r="G9" s="35"/>
      <c r="H9" s="39"/>
      <c r="I9" s="40" t="s">
        <v>46</v>
      </c>
      <c r="J9" s="120">
        <f>K8*31</f>
        <v>0</v>
      </c>
      <c r="K9" s="121"/>
      <c r="L9" s="35"/>
      <c r="M9" s="41"/>
      <c r="N9" s="1"/>
      <c r="O9" s="1"/>
    </row>
    <row r="10" spans="1:15" ht="18" customHeight="1" x14ac:dyDescent="0.4">
      <c r="A10" s="42" t="s">
        <v>26</v>
      </c>
      <c r="B10" s="43"/>
      <c r="C10" s="44"/>
      <c r="D10" s="122" t="s">
        <v>30</v>
      </c>
      <c r="E10" s="122"/>
      <c r="F10" s="45">
        <f>F8*M5</f>
        <v>0</v>
      </c>
      <c r="G10" s="43"/>
      <c r="H10" s="44"/>
      <c r="I10" s="122" t="s">
        <v>30</v>
      </c>
      <c r="J10" s="122"/>
      <c r="K10" s="45">
        <f>K8*M5</f>
        <v>0</v>
      </c>
      <c r="L10" s="43"/>
      <c r="M10" s="46"/>
      <c r="N10" s="4"/>
      <c r="O10" s="4"/>
    </row>
    <row r="11" spans="1:15" ht="18" customHeight="1" x14ac:dyDescent="0.4">
      <c r="A11" s="9" t="s">
        <v>20</v>
      </c>
      <c r="B11" s="10" t="s">
        <v>33</v>
      </c>
      <c r="C11" s="11" t="s">
        <v>32</v>
      </c>
      <c r="D11" s="123"/>
      <c r="E11" s="123"/>
      <c r="F11" s="12" t="s">
        <v>8</v>
      </c>
      <c r="G11" s="10" t="s">
        <v>34</v>
      </c>
      <c r="H11" s="11" t="s">
        <v>32</v>
      </c>
      <c r="I11" s="123"/>
      <c r="J11" s="123"/>
      <c r="K11" s="12" t="s">
        <v>11</v>
      </c>
      <c r="L11" s="9" t="s">
        <v>14</v>
      </c>
      <c r="M11" s="47" t="s">
        <v>17</v>
      </c>
      <c r="N11" s="2"/>
      <c r="O11" s="2"/>
    </row>
    <row r="12" spans="1:15" ht="18" customHeight="1" x14ac:dyDescent="0.4">
      <c r="A12" s="14" t="s">
        <v>25</v>
      </c>
      <c r="B12" s="15" t="s">
        <v>42</v>
      </c>
      <c r="C12" s="16" t="s">
        <v>38</v>
      </c>
      <c r="D12" s="3" t="s">
        <v>41</v>
      </c>
      <c r="E12" s="16" t="s">
        <v>39</v>
      </c>
      <c r="F12" s="17"/>
      <c r="G12" s="15" t="s">
        <v>42</v>
      </c>
      <c r="H12" s="16" t="s">
        <v>38</v>
      </c>
      <c r="I12" s="3" t="s">
        <v>41</v>
      </c>
      <c r="J12" s="16" t="s">
        <v>39</v>
      </c>
      <c r="K12" s="17"/>
      <c r="L12" s="18"/>
      <c r="M12" s="48"/>
      <c r="N12" s="3"/>
      <c r="O12" s="3"/>
    </row>
    <row r="13" spans="1:15" ht="18" customHeight="1" x14ac:dyDescent="0.4">
      <c r="A13" s="20" t="s">
        <v>22</v>
      </c>
      <c r="B13" s="110" t="s">
        <v>58</v>
      </c>
      <c r="C13" s="111" t="s">
        <v>60</v>
      </c>
      <c r="D13" s="111" t="s">
        <v>58</v>
      </c>
      <c r="E13" s="112" t="s">
        <v>58</v>
      </c>
      <c r="F13" s="52"/>
      <c r="G13" s="53"/>
      <c r="H13" s="54"/>
      <c r="I13" s="54"/>
      <c r="J13" s="54"/>
      <c r="K13" s="55"/>
      <c r="L13" s="56"/>
      <c r="M13" s="57" t="s">
        <v>6</v>
      </c>
      <c r="N13" s="1"/>
      <c r="O13" s="1"/>
    </row>
    <row r="14" spans="1:15" ht="18" customHeight="1" x14ac:dyDescent="0.4">
      <c r="A14" s="20" t="s">
        <v>3</v>
      </c>
      <c r="B14" s="104" t="s">
        <v>58</v>
      </c>
      <c r="C14" s="105" t="s">
        <v>60</v>
      </c>
      <c r="D14" s="105" t="s">
        <v>58</v>
      </c>
      <c r="E14" s="105" t="s">
        <v>58</v>
      </c>
      <c r="F14" s="25"/>
      <c r="G14" s="58"/>
      <c r="H14" s="60"/>
      <c r="I14" s="59"/>
      <c r="J14" s="59"/>
      <c r="K14" s="61"/>
      <c r="L14" s="26"/>
      <c r="M14" s="62">
        <v>2.4900000000000002</v>
      </c>
      <c r="N14" s="1"/>
      <c r="O14" s="1"/>
    </row>
    <row r="15" spans="1:15" ht="18" customHeight="1" x14ac:dyDescent="0.4">
      <c r="A15" s="20" t="s">
        <v>4</v>
      </c>
      <c r="B15" s="28">
        <f>$D$32</f>
        <v>61</v>
      </c>
      <c r="C15" s="29">
        <f>$D$33</f>
        <v>153</v>
      </c>
      <c r="D15" s="29">
        <f>$D$34</f>
        <v>30</v>
      </c>
      <c r="E15" s="29">
        <f>$D$35</f>
        <v>121</v>
      </c>
      <c r="F15" s="24"/>
      <c r="G15" s="28">
        <f>$D$32</f>
        <v>61</v>
      </c>
      <c r="H15" s="29">
        <f>$D$33</f>
        <v>153</v>
      </c>
      <c r="I15" s="29">
        <f>$D$34</f>
        <v>30</v>
      </c>
      <c r="J15" s="29">
        <f>$D$35</f>
        <v>121</v>
      </c>
      <c r="K15" s="24"/>
      <c r="L15" s="30"/>
      <c r="M15" s="63">
        <v>2.49E-3</v>
      </c>
      <c r="N15" s="1"/>
      <c r="O15" s="1"/>
    </row>
    <row r="16" spans="1:15" ht="18" customHeight="1" x14ac:dyDescent="0.4">
      <c r="A16" s="20" t="s">
        <v>2</v>
      </c>
      <c r="B16" s="106">
        <f>IFERROR(B14*B15,0)</f>
        <v>0</v>
      </c>
      <c r="C16" s="107">
        <f>IFERROR(C14*C15,0)</f>
        <v>0</v>
      </c>
      <c r="D16" s="107">
        <f>IFERROR(D14*D15,0)</f>
        <v>0</v>
      </c>
      <c r="E16" s="107">
        <f>IFERROR(E14*E15,0)</f>
        <v>0</v>
      </c>
      <c r="F16" s="33"/>
      <c r="G16" s="106">
        <f>IFERROR(G14*G15,0)</f>
        <v>0</v>
      </c>
      <c r="H16" s="107">
        <f>IFERROR(H14*H15,0)</f>
        <v>0</v>
      </c>
      <c r="I16" s="107">
        <f>IFERROR(I14*I15,0)</f>
        <v>0</v>
      </c>
      <c r="J16" s="107">
        <f>IFERROR(J14*J15,0)</f>
        <v>0</v>
      </c>
      <c r="K16" s="33"/>
      <c r="L16" s="32"/>
      <c r="M16" s="64"/>
      <c r="N16" s="1"/>
      <c r="O16" s="1"/>
    </row>
    <row r="17" spans="1:15" ht="18" customHeight="1" x14ac:dyDescent="0.4">
      <c r="A17" s="20" t="s">
        <v>24</v>
      </c>
      <c r="B17" s="113">
        <f>IFERROR(B13*B16,0)</f>
        <v>0</v>
      </c>
      <c r="C17" s="114">
        <f>IFERROR(C13*C16,0)</f>
        <v>0</v>
      </c>
      <c r="D17" s="114">
        <f>IFERROR(D13*D16,0)</f>
        <v>0</v>
      </c>
      <c r="E17" s="114">
        <f>IFERROR(E13*E16,0)</f>
        <v>0</v>
      </c>
      <c r="F17" s="66">
        <f>SUM(B17:E17)</f>
        <v>0</v>
      </c>
      <c r="G17" s="113">
        <f>IFERROR(G13*G16,0)</f>
        <v>0</v>
      </c>
      <c r="H17" s="114">
        <f>IFERROR(H13*H16,0)</f>
        <v>0</v>
      </c>
      <c r="I17" s="114">
        <f>IFERROR(I13*I16,0)</f>
        <v>0</v>
      </c>
      <c r="J17" s="114">
        <f>IFERROR(J13*J16,0)</f>
        <v>0</v>
      </c>
      <c r="K17" s="66">
        <f>SUM(G17:J17)</f>
        <v>0</v>
      </c>
      <c r="L17" s="65">
        <f>F17-K17</f>
        <v>0</v>
      </c>
      <c r="M17" s="38">
        <f>L17*M15</f>
        <v>0</v>
      </c>
      <c r="N17" s="1"/>
      <c r="O17" s="1"/>
    </row>
    <row r="18" spans="1:15" ht="18" customHeight="1" x14ac:dyDescent="0.4">
      <c r="A18" s="20"/>
      <c r="B18" s="65"/>
      <c r="C18" s="39"/>
      <c r="D18" s="40" t="s">
        <v>47</v>
      </c>
      <c r="E18" s="120">
        <f>F17*150</f>
        <v>0</v>
      </c>
      <c r="F18" s="121"/>
      <c r="G18" s="65"/>
      <c r="H18" s="39"/>
      <c r="I18" s="40" t="s">
        <v>47</v>
      </c>
      <c r="J18" s="120">
        <f>K17*150</f>
        <v>0</v>
      </c>
      <c r="K18" s="121"/>
      <c r="L18" s="65"/>
      <c r="M18" s="41"/>
      <c r="N18" s="1"/>
      <c r="O18" s="1"/>
    </row>
    <row r="19" spans="1:15" ht="18" customHeight="1" x14ac:dyDescent="0.4">
      <c r="A19" s="42" t="s">
        <v>27</v>
      </c>
      <c r="B19" s="68"/>
      <c r="C19" s="69"/>
      <c r="D19" s="124" t="s">
        <v>30</v>
      </c>
      <c r="E19" s="124"/>
      <c r="F19" s="45">
        <f>F17*M15</f>
        <v>0</v>
      </c>
      <c r="G19" s="68"/>
      <c r="H19" s="69"/>
      <c r="I19" s="122" t="s">
        <v>30</v>
      </c>
      <c r="J19" s="122"/>
      <c r="K19" s="45">
        <f>K17*M15</f>
        <v>0</v>
      </c>
      <c r="L19" s="68"/>
      <c r="M19" s="46"/>
      <c r="N19" s="4"/>
      <c r="O19" s="4"/>
    </row>
    <row r="20" spans="1:15" ht="18" customHeight="1" x14ac:dyDescent="0.4">
      <c r="A20" s="9" t="s">
        <v>21</v>
      </c>
      <c r="B20" s="10" t="s">
        <v>33</v>
      </c>
      <c r="C20" s="11" t="s">
        <v>32</v>
      </c>
      <c r="D20" s="129" t="s">
        <v>58</v>
      </c>
      <c r="E20" s="129"/>
      <c r="F20" s="12" t="s">
        <v>9</v>
      </c>
      <c r="G20" s="9" t="s">
        <v>34</v>
      </c>
      <c r="H20" s="11" t="s">
        <v>32</v>
      </c>
      <c r="I20" s="123"/>
      <c r="J20" s="123"/>
      <c r="K20" s="12" t="s">
        <v>12</v>
      </c>
      <c r="L20" s="9" t="s">
        <v>13</v>
      </c>
      <c r="M20" s="47" t="s">
        <v>18</v>
      </c>
      <c r="N20" s="2"/>
      <c r="O20" s="2"/>
    </row>
    <row r="21" spans="1:15" ht="18" customHeight="1" x14ac:dyDescent="0.4">
      <c r="A21" s="14" t="s">
        <v>25</v>
      </c>
      <c r="B21" s="15" t="s">
        <v>42</v>
      </c>
      <c r="C21" s="16" t="s">
        <v>38</v>
      </c>
      <c r="D21" s="3" t="s">
        <v>41</v>
      </c>
      <c r="E21" s="16" t="s">
        <v>39</v>
      </c>
      <c r="F21" s="17"/>
      <c r="G21" s="15" t="s">
        <v>42</v>
      </c>
      <c r="H21" s="16" t="s">
        <v>38</v>
      </c>
      <c r="I21" s="3" t="s">
        <v>41</v>
      </c>
      <c r="J21" s="16" t="s">
        <v>39</v>
      </c>
      <c r="K21" s="17"/>
      <c r="L21" s="18"/>
      <c r="M21" s="48"/>
      <c r="N21" s="3"/>
      <c r="O21" s="3"/>
    </row>
    <row r="22" spans="1:15" ht="18" customHeight="1" x14ac:dyDescent="0.4">
      <c r="A22" s="20" t="s">
        <v>52</v>
      </c>
      <c r="B22" s="115" t="s">
        <v>58</v>
      </c>
      <c r="C22" s="116" t="s">
        <v>58</v>
      </c>
      <c r="D22" s="116" t="s">
        <v>58</v>
      </c>
      <c r="E22" s="116" t="s">
        <v>58</v>
      </c>
      <c r="F22" s="72"/>
      <c r="G22" s="70"/>
      <c r="H22" s="71"/>
      <c r="I22" s="71"/>
      <c r="J22" s="71"/>
      <c r="K22" s="72"/>
      <c r="L22" s="73"/>
      <c r="M22" s="57" t="s">
        <v>6</v>
      </c>
      <c r="N22" s="1"/>
      <c r="O22" s="1"/>
    </row>
    <row r="23" spans="1:15" ht="18" customHeight="1" x14ac:dyDescent="0.4">
      <c r="A23" s="20" t="s">
        <v>3</v>
      </c>
      <c r="B23" s="104" t="s">
        <v>58</v>
      </c>
      <c r="C23" s="105" t="s">
        <v>58</v>
      </c>
      <c r="D23" s="105" t="s">
        <v>58</v>
      </c>
      <c r="E23" s="116" t="s">
        <v>58</v>
      </c>
      <c r="F23" s="61"/>
      <c r="G23" s="58"/>
      <c r="H23" s="59"/>
      <c r="I23" s="59"/>
      <c r="J23" s="59"/>
      <c r="K23" s="61"/>
      <c r="L23" s="26"/>
      <c r="M23" s="74">
        <v>6.5500000000000003E-3</v>
      </c>
      <c r="N23" s="1"/>
      <c r="O23" s="1"/>
    </row>
    <row r="24" spans="1:15" ht="18" customHeight="1" x14ac:dyDescent="0.4">
      <c r="A24" s="20" t="s">
        <v>4</v>
      </c>
      <c r="B24" s="28">
        <f>$D$32</f>
        <v>61</v>
      </c>
      <c r="C24" s="29">
        <f>$D$33</f>
        <v>153</v>
      </c>
      <c r="D24" s="29">
        <f>$D$34</f>
        <v>30</v>
      </c>
      <c r="E24" s="29">
        <f>$D$35</f>
        <v>121</v>
      </c>
      <c r="F24" s="75"/>
      <c r="G24" s="28">
        <f>$D$32</f>
        <v>61</v>
      </c>
      <c r="H24" s="29">
        <f>$D$33</f>
        <v>153</v>
      </c>
      <c r="I24" s="29">
        <f>$D$34</f>
        <v>30</v>
      </c>
      <c r="J24" s="29">
        <f>$D$35</f>
        <v>121</v>
      </c>
      <c r="K24" s="75"/>
      <c r="L24" s="30"/>
      <c r="M24" s="76"/>
      <c r="N24" s="1"/>
      <c r="O24" s="1"/>
    </row>
    <row r="25" spans="1:15" ht="18" customHeight="1" x14ac:dyDescent="0.4">
      <c r="A25" s="20" t="s">
        <v>2</v>
      </c>
      <c r="B25" s="106">
        <f>IFERROR(B23*B24,0)</f>
        <v>0</v>
      </c>
      <c r="C25" s="107">
        <f>IFERROR(C23*C24,0)</f>
        <v>0</v>
      </c>
      <c r="D25" s="107">
        <f>IFERROR(D23*D24,0)</f>
        <v>0</v>
      </c>
      <c r="E25" s="107">
        <f>IFERROR(E23*E24,0)</f>
        <v>0</v>
      </c>
      <c r="F25" s="33"/>
      <c r="G25" s="106">
        <f>IFERROR(G23*G24,0)</f>
        <v>0</v>
      </c>
      <c r="H25" s="107">
        <f>IFERROR(H23*H24,0)</f>
        <v>0</v>
      </c>
      <c r="I25" s="107">
        <f>IFERROR(I23*I24,0)</f>
        <v>0</v>
      </c>
      <c r="J25" s="107">
        <f>IFERROR(J23*J24,0)</f>
        <v>0</v>
      </c>
      <c r="K25" s="33"/>
      <c r="L25" s="32"/>
      <c r="M25" s="64"/>
      <c r="N25" s="1"/>
      <c r="O25" s="1"/>
    </row>
    <row r="26" spans="1:15" ht="18" customHeight="1" x14ac:dyDescent="0.4">
      <c r="A26" s="20" t="s">
        <v>24</v>
      </c>
      <c r="B26" s="117">
        <f>IFERROR(B22*B25,0)</f>
        <v>0</v>
      </c>
      <c r="C26" s="118">
        <f>IFERROR(C22*C25,0)</f>
        <v>0</v>
      </c>
      <c r="D26" s="118">
        <f>IFERROR(D22*D25,0)</f>
        <v>0</v>
      </c>
      <c r="E26" s="118">
        <f>IFERROR(E22*E25,0)</f>
        <v>0</v>
      </c>
      <c r="F26" s="78">
        <f>SUM(B26:E26)</f>
        <v>0</v>
      </c>
      <c r="G26" s="117">
        <f>IFERROR(G22*G25,0)</f>
        <v>0</v>
      </c>
      <c r="H26" s="118">
        <f>IFERROR(H22*H25,0)</f>
        <v>0</v>
      </c>
      <c r="I26" s="118">
        <f>IFERROR(I22*I25,0)</f>
        <v>0</v>
      </c>
      <c r="J26" s="118">
        <f>IFERROR(J22*J25,0)</f>
        <v>0</v>
      </c>
      <c r="K26" s="78">
        <f>SUM(G26:J26)</f>
        <v>0</v>
      </c>
      <c r="L26" s="77">
        <f>F26-K26</f>
        <v>0</v>
      </c>
      <c r="M26" s="38">
        <f>L26*M23</f>
        <v>0</v>
      </c>
      <c r="N26" s="1"/>
      <c r="O26" s="1"/>
    </row>
    <row r="27" spans="1:15" ht="18" customHeight="1" x14ac:dyDescent="0.4">
      <c r="A27" s="20"/>
      <c r="B27" s="77"/>
      <c r="C27" s="36"/>
      <c r="D27" s="79" t="s">
        <v>48</v>
      </c>
      <c r="E27" s="130">
        <f>F26*650</f>
        <v>0</v>
      </c>
      <c r="F27" s="131"/>
      <c r="G27" s="35"/>
      <c r="H27" s="36"/>
      <c r="I27" s="79" t="s">
        <v>48</v>
      </c>
      <c r="J27" s="130">
        <f>K26*650</f>
        <v>0</v>
      </c>
      <c r="K27" s="131"/>
      <c r="L27" s="77"/>
      <c r="M27" s="41"/>
      <c r="N27" s="1"/>
      <c r="O27" s="1"/>
    </row>
    <row r="28" spans="1:15" ht="18" customHeight="1" x14ac:dyDescent="0.4">
      <c r="A28" s="80" t="s">
        <v>28</v>
      </c>
      <c r="B28" s="81"/>
      <c r="C28" s="82"/>
      <c r="D28" s="122" t="s">
        <v>30</v>
      </c>
      <c r="E28" s="122"/>
      <c r="F28" s="83">
        <f>F26*M23</f>
        <v>0</v>
      </c>
      <c r="G28" s="81"/>
      <c r="H28" s="82"/>
      <c r="I28" s="122" t="s">
        <v>30</v>
      </c>
      <c r="J28" s="122"/>
      <c r="K28" s="84">
        <f>K26*M23</f>
        <v>0</v>
      </c>
      <c r="L28" s="81"/>
      <c r="M28" s="85"/>
      <c r="N28" s="4"/>
      <c r="O28" s="4"/>
    </row>
    <row r="29" spans="1:15" ht="18" customHeight="1" x14ac:dyDescent="0.4">
      <c r="A29" s="86" t="s">
        <v>29</v>
      </c>
      <c r="B29" s="87"/>
      <c r="C29" s="88"/>
      <c r="D29" s="125" t="s">
        <v>31</v>
      </c>
      <c r="E29" s="125"/>
      <c r="F29" s="89">
        <f>F10+F19+F28</f>
        <v>0</v>
      </c>
      <c r="G29" s="87"/>
      <c r="H29" s="88"/>
      <c r="I29" s="125" t="s">
        <v>31</v>
      </c>
      <c r="J29" s="125"/>
      <c r="K29" s="89">
        <f>K10+K19+K28</f>
        <v>0</v>
      </c>
      <c r="L29" s="87"/>
      <c r="M29" s="90">
        <f>SUM(M26,M8,M17)</f>
        <v>0</v>
      </c>
      <c r="N29" s="6">
        <f>F29-K29</f>
        <v>0</v>
      </c>
      <c r="O29" s="5" t="b">
        <f>M29=N29</f>
        <v>1</v>
      </c>
    </row>
    <row r="30" spans="1:15" ht="18" customHeight="1" x14ac:dyDescent="0.4">
      <c r="A30" s="126" t="s">
        <v>19</v>
      </c>
      <c r="B30" s="127"/>
      <c r="C30" s="127"/>
      <c r="D30" s="127"/>
      <c r="E30" s="127"/>
      <c r="F30" s="127"/>
      <c r="G30" s="127"/>
      <c r="H30" s="127"/>
      <c r="I30" s="127"/>
      <c r="J30" s="127"/>
      <c r="K30" s="127"/>
      <c r="L30" s="127"/>
      <c r="M30" s="91">
        <f>-M29</f>
        <v>0</v>
      </c>
      <c r="N30" s="1"/>
      <c r="O30" s="1"/>
    </row>
    <row r="31" spans="1:15" ht="18" customHeight="1" x14ac:dyDescent="0.4">
      <c r="A31" s="7"/>
      <c r="B31" s="3" t="s">
        <v>35</v>
      </c>
      <c r="C31" s="3" t="s">
        <v>36</v>
      </c>
      <c r="D31" s="3" t="s">
        <v>37</v>
      </c>
      <c r="E31" s="3" t="s">
        <v>53</v>
      </c>
      <c r="F31" s="99"/>
      <c r="G31" s="99"/>
      <c r="H31" s="99"/>
      <c r="I31" s="99"/>
      <c r="J31" s="99"/>
      <c r="K31" s="99"/>
      <c r="L31" s="92" t="s">
        <v>23</v>
      </c>
      <c r="M31" s="93" t="str">
        <f>IFERROR(1-K29/F29,"－％")</f>
        <v>－％</v>
      </c>
      <c r="N31" s="1"/>
      <c r="O31" s="1"/>
    </row>
    <row r="32" spans="1:15" ht="18" customHeight="1" x14ac:dyDescent="0.4">
      <c r="A32" s="94" t="s">
        <v>44</v>
      </c>
      <c r="B32" s="95">
        <v>46113</v>
      </c>
      <c r="C32" s="95">
        <v>46173</v>
      </c>
      <c r="D32" s="96">
        <f>DATEDIF(B32,C32,"d")+1</f>
        <v>61</v>
      </c>
      <c r="E32" s="97" t="s">
        <v>54</v>
      </c>
      <c r="F32" s="128" t="s">
        <v>56</v>
      </c>
      <c r="G32" s="128"/>
      <c r="H32" s="128"/>
      <c r="I32" s="128"/>
      <c r="J32" s="128"/>
      <c r="K32" s="128"/>
      <c r="L32" s="128"/>
      <c r="M32" s="128"/>
      <c r="N32" s="1"/>
      <c r="O32" s="1"/>
    </row>
    <row r="33" spans="1:15" ht="18" customHeight="1" x14ac:dyDescent="0.4">
      <c r="A33" s="94" t="s">
        <v>40</v>
      </c>
      <c r="B33" s="95">
        <v>46174</v>
      </c>
      <c r="C33" s="95">
        <v>46326</v>
      </c>
      <c r="D33" s="96">
        <f>DATEDIF(B33,C33,"d")+1</f>
        <v>153</v>
      </c>
      <c r="E33" s="97" t="s">
        <v>55</v>
      </c>
      <c r="F33" s="128"/>
      <c r="G33" s="128"/>
      <c r="H33" s="128"/>
      <c r="I33" s="128"/>
      <c r="J33" s="128"/>
      <c r="K33" s="128"/>
      <c r="L33" s="128"/>
      <c r="M33" s="128"/>
      <c r="N33" s="1"/>
      <c r="O33" s="1"/>
    </row>
    <row r="34" spans="1:15" ht="18" customHeight="1" x14ac:dyDescent="0.4">
      <c r="A34" s="7" t="s">
        <v>43</v>
      </c>
      <c r="B34" s="95">
        <v>46327</v>
      </c>
      <c r="C34" s="95">
        <v>46356</v>
      </c>
      <c r="D34" s="96">
        <f>DATEDIF(B34,C34,"d")+1</f>
        <v>30</v>
      </c>
      <c r="E34" s="97" t="s">
        <v>54</v>
      </c>
      <c r="F34" s="128"/>
      <c r="G34" s="128"/>
      <c r="H34" s="128"/>
      <c r="I34" s="128"/>
      <c r="J34" s="128"/>
      <c r="K34" s="128"/>
      <c r="L34" s="128"/>
      <c r="M34" s="128"/>
      <c r="N34" s="1"/>
      <c r="O34" s="1"/>
    </row>
    <row r="35" spans="1:15" ht="18" customHeight="1" x14ac:dyDescent="0.4">
      <c r="A35" s="94" t="s">
        <v>45</v>
      </c>
      <c r="B35" s="95">
        <v>46357</v>
      </c>
      <c r="C35" s="95">
        <v>46477</v>
      </c>
      <c r="D35" s="96">
        <f>DATEDIF(B35,C35,"d")+1</f>
        <v>121</v>
      </c>
      <c r="E35" s="97" t="s">
        <v>54</v>
      </c>
      <c r="F35" s="128"/>
      <c r="G35" s="128"/>
      <c r="H35" s="128"/>
      <c r="I35" s="128"/>
      <c r="J35" s="128"/>
      <c r="K35" s="128"/>
      <c r="L35" s="128"/>
      <c r="M35" s="128"/>
      <c r="N35" s="1"/>
      <c r="O35" s="1"/>
    </row>
    <row r="36" spans="1:15" ht="18" customHeight="1" x14ac:dyDescent="0.4">
      <c r="A36" s="3"/>
      <c r="B36" s="3"/>
      <c r="C36" s="3"/>
      <c r="D36" s="96">
        <f>SUM(D32:D35)</f>
        <v>365</v>
      </c>
      <c r="E36" s="3"/>
      <c r="F36" s="128"/>
      <c r="G36" s="128"/>
      <c r="H36" s="128"/>
      <c r="I36" s="128"/>
      <c r="J36" s="128"/>
      <c r="K36" s="128"/>
      <c r="L36" s="128"/>
      <c r="M36" s="128"/>
      <c r="N36" s="1"/>
      <c r="O36" s="1"/>
    </row>
    <row r="37" spans="1:15" ht="18" customHeight="1" x14ac:dyDescent="0.4"/>
  </sheetData>
  <mergeCells count="22">
    <mergeCell ref="D29:E29"/>
    <mergeCell ref="I29:J29"/>
    <mergeCell ref="A30:L30"/>
    <mergeCell ref="F32:M36"/>
    <mergeCell ref="D20:E20"/>
    <mergeCell ref="I20:J20"/>
    <mergeCell ref="E27:F27"/>
    <mergeCell ref="J27:K27"/>
    <mergeCell ref="D28:E28"/>
    <mergeCell ref="I28:J28"/>
    <mergeCell ref="D11:E11"/>
    <mergeCell ref="I11:J11"/>
    <mergeCell ref="E18:F18"/>
    <mergeCell ref="J18:K18"/>
    <mergeCell ref="D19:E19"/>
    <mergeCell ref="I19:J19"/>
    <mergeCell ref="D2:E2"/>
    <mergeCell ref="I2:J2"/>
    <mergeCell ref="E9:F9"/>
    <mergeCell ref="J9:K9"/>
    <mergeCell ref="D10:E10"/>
    <mergeCell ref="I10:J10"/>
  </mergeCells>
  <phoneticPr fontId="2"/>
  <conditionalFormatting sqref="B4">
    <cfRule type="cellIs" dxfId="41" priority="35" operator="equal">
      <formula>" "</formula>
    </cfRule>
  </conditionalFormatting>
  <conditionalFormatting sqref="D4">
    <cfRule type="cellIs" dxfId="40" priority="34" operator="equal">
      <formula>" "</formula>
    </cfRule>
  </conditionalFormatting>
  <conditionalFormatting sqref="E4">
    <cfRule type="cellIs" dxfId="39" priority="33" operator="equal">
      <formula>" "</formula>
    </cfRule>
  </conditionalFormatting>
  <conditionalFormatting sqref="C4">
    <cfRule type="cellIs" dxfId="38" priority="32" operator="equal">
      <formula>" "</formula>
    </cfRule>
  </conditionalFormatting>
  <conditionalFormatting sqref="B5">
    <cfRule type="cellIs" dxfId="37" priority="31" operator="equal">
      <formula>" "</formula>
    </cfRule>
  </conditionalFormatting>
  <conditionalFormatting sqref="D5">
    <cfRule type="cellIs" dxfId="36" priority="30" operator="equal">
      <formula>" "</formula>
    </cfRule>
  </conditionalFormatting>
  <conditionalFormatting sqref="C5">
    <cfRule type="cellIs" dxfId="35" priority="29" operator="equal">
      <formula>" "</formula>
    </cfRule>
  </conditionalFormatting>
  <conditionalFormatting sqref="E5">
    <cfRule type="cellIs" dxfId="34" priority="28" operator="equal">
      <formula>" "</formula>
    </cfRule>
  </conditionalFormatting>
  <conditionalFormatting sqref="G5">
    <cfRule type="cellIs" dxfId="33" priority="27" operator="equal">
      <formula>" "</formula>
    </cfRule>
  </conditionalFormatting>
  <conditionalFormatting sqref="I5">
    <cfRule type="cellIs" dxfId="32" priority="26" operator="equal">
      <formula>" "</formula>
    </cfRule>
  </conditionalFormatting>
  <conditionalFormatting sqref="H5">
    <cfRule type="cellIs" dxfId="31" priority="25" operator="equal">
      <formula>" "</formula>
    </cfRule>
  </conditionalFormatting>
  <conditionalFormatting sqref="J5">
    <cfRule type="cellIs" dxfId="30" priority="24" operator="equal">
      <formula>" "</formula>
    </cfRule>
  </conditionalFormatting>
  <conditionalFormatting sqref="G4">
    <cfRule type="cellIs" dxfId="29" priority="23" operator="equal">
      <formula>" "</formula>
    </cfRule>
  </conditionalFormatting>
  <conditionalFormatting sqref="H4">
    <cfRule type="cellIs" dxfId="28" priority="22" operator="equal">
      <formula>" "</formula>
    </cfRule>
  </conditionalFormatting>
  <conditionalFormatting sqref="I4">
    <cfRule type="cellIs" dxfId="27" priority="21" operator="equal">
      <formula>" "</formula>
    </cfRule>
  </conditionalFormatting>
  <conditionalFormatting sqref="J4">
    <cfRule type="cellIs" dxfId="26" priority="20" operator="equal">
      <formula>" "</formula>
    </cfRule>
  </conditionalFormatting>
  <conditionalFormatting sqref="D2">
    <cfRule type="cellIs" dxfId="25" priority="19" operator="equal">
      <formula>" "</formula>
    </cfRule>
  </conditionalFormatting>
  <conditionalFormatting sqref="I2">
    <cfRule type="cellIs" dxfId="24" priority="18" stopIfTrue="1" operator="equal">
      <formula>" "</formula>
    </cfRule>
  </conditionalFormatting>
  <conditionalFormatting sqref="B13">
    <cfRule type="cellIs" dxfId="23" priority="17" operator="equal">
      <formula>" "</formula>
    </cfRule>
  </conditionalFormatting>
  <conditionalFormatting sqref="B14">
    <cfRule type="cellIs" dxfId="22" priority="16" operator="equal">
      <formula>" "</formula>
    </cfRule>
  </conditionalFormatting>
  <conditionalFormatting sqref="D13">
    <cfRule type="cellIs" dxfId="21" priority="15" operator="equal">
      <formula>" "</formula>
    </cfRule>
  </conditionalFormatting>
  <conditionalFormatting sqref="D14">
    <cfRule type="cellIs" dxfId="20" priority="14" operator="equal">
      <formula>" "</formula>
    </cfRule>
  </conditionalFormatting>
  <conditionalFormatting sqref="E13">
    <cfRule type="cellIs" dxfId="19" priority="13" operator="equal">
      <formula>" "</formula>
    </cfRule>
  </conditionalFormatting>
  <conditionalFormatting sqref="E14">
    <cfRule type="cellIs" dxfId="18" priority="12" operator="equal">
      <formula>" "</formula>
    </cfRule>
  </conditionalFormatting>
  <conditionalFormatting sqref="D20">
    <cfRule type="cellIs" dxfId="17" priority="11" operator="equal">
      <formula>" "</formula>
    </cfRule>
  </conditionalFormatting>
  <conditionalFormatting sqref="B22">
    <cfRule type="cellIs" dxfId="16" priority="10" operator="equal">
      <formula>" "</formula>
    </cfRule>
  </conditionalFormatting>
  <conditionalFormatting sqref="C22">
    <cfRule type="cellIs" dxfId="15" priority="8" operator="equal">
      <formula>" "</formula>
    </cfRule>
    <cfRule type="cellIs" dxfId="14" priority="9" operator="equal">
      <formula>" "</formula>
    </cfRule>
  </conditionalFormatting>
  <conditionalFormatting sqref="D22">
    <cfRule type="cellIs" dxfId="13" priority="7" operator="equal">
      <formula>" "</formula>
    </cfRule>
  </conditionalFormatting>
  <conditionalFormatting sqref="E22">
    <cfRule type="cellIs" dxfId="12" priority="6" operator="equal">
      <formula>" "</formula>
    </cfRule>
  </conditionalFormatting>
  <conditionalFormatting sqref="B23">
    <cfRule type="cellIs" dxfId="11" priority="5" operator="equal">
      <formula>" "</formula>
    </cfRule>
  </conditionalFormatting>
  <conditionalFormatting sqref="C23">
    <cfRule type="cellIs" dxfId="10" priority="4" operator="equal">
      <formula>" "</formula>
    </cfRule>
  </conditionalFormatting>
  <conditionalFormatting sqref="D23">
    <cfRule type="cellIs" dxfId="9" priority="3" operator="equal">
      <formula>" "</formula>
    </cfRule>
  </conditionalFormatting>
  <conditionalFormatting sqref="E23">
    <cfRule type="cellIs" dxfId="8" priority="1" operator="equal">
      <formula>" "</formula>
    </cfRule>
    <cfRule type="cellIs" dxfId="7" priority="2" operator="equal">
      <formula>" "</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38"/>
  <sheetViews>
    <sheetView view="pageBreakPreview" zoomScale="80" zoomScaleNormal="85" zoomScaleSheetLayoutView="80" workbookViewId="0">
      <selection activeCell="B3" sqref="B3:E3"/>
    </sheetView>
  </sheetViews>
  <sheetFormatPr defaultRowHeight="15.75" x14ac:dyDescent="0.4"/>
  <cols>
    <col min="1" max="1" width="17" style="3" customWidth="1"/>
    <col min="2" max="6" width="13.625" style="3" customWidth="1"/>
    <col min="7" max="11" width="13.625" style="7" customWidth="1"/>
    <col min="12" max="12" width="13.875" style="7" bestFit="1" customWidth="1"/>
    <col min="13" max="13" width="17" style="7" customWidth="1"/>
    <col min="14" max="14" width="5.75" style="1" bestFit="1" customWidth="1"/>
    <col min="15" max="15" width="5.625" style="1" bestFit="1" customWidth="1"/>
    <col min="16" max="16384" width="9" style="7"/>
  </cols>
  <sheetData>
    <row r="1" spans="1:13" ht="18" customHeight="1" x14ac:dyDescent="0.4">
      <c r="A1" s="7" t="s">
        <v>0</v>
      </c>
      <c r="B1" s="7"/>
      <c r="C1" s="8"/>
      <c r="D1" s="7" t="s">
        <v>59</v>
      </c>
      <c r="E1" s="7"/>
      <c r="F1" s="7"/>
    </row>
    <row r="2" spans="1:13" s="2" customFormat="1" ht="18" customHeight="1" x14ac:dyDescent="0.35">
      <c r="A2" s="9" t="s">
        <v>1</v>
      </c>
      <c r="B2" s="10" t="s">
        <v>33</v>
      </c>
      <c r="C2" s="11" t="s">
        <v>32</v>
      </c>
      <c r="D2" s="119" t="s">
        <v>58</v>
      </c>
      <c r="E2" s="119"/>
      <c r="F2" s="12" t="s">
        <v>7</v>
      </c>
      <c r="G2" s="10" t="s">
        <v>34</v>
      </c>
      <c r="H2" s="11" t="s">
        <v>32</v>
      </c>
      <c r="I2" s="119" t="s">
        <v>58</v>
      </c>
      <c r="J2" s="119"/>
      <c r="K2" s="12" t="s">
        <v>10</v>
      </c>
      <c r="L2" s="9" t="s">
        <v>15</v>
      </c>
      <c r="M2" s="13" t="s">
        <v>16</v>
      </c>
    </row>
    <row r="3" spans="1:13" s="3" customFormat="1" ht="18" customHeight="1" x14ac:dyDescent="0.4">
      <c r="A3" s="14" t="s">
        <v>25</v>
      </c>
      <c r="B3" s="15" t="s">
        <v>42</v>
      </c>
      <c r="C3" s="16" t="s">
        <v>38</v>
      </c>
      <c r="D3" s="3" t="s">
        <v>41</v>
      </c>
      <c r="E3" s="16" t="s">
        <v>39</v>
      </c>
      <c r="F3" s="17"/>
      <c r="G3" s="15" t="s">
        <v>42</v>
      </c>
      <c r="H3" s="16" t="s">
        <v>38</v>
      </c>
      <c r="I3" s="3" t="s">
        <v>41</v>
      </c>
      <c r="J3" s="16" t="s">
        <v>39</v>
      </c>
      <c r="K3" s="17"/>
      <c r="L3" s="18"/>
      <c r="M3" s="19"/>
    </row>
    <row r="4" spans="1:13" ht="18" customHeight="1" x14ac:dyDescent="0.4">
      <c r="A4" s="20" t="s">
        <v>51</v>
      </c>
      <c r="B4" s="102" t="s">
        <v>58</v>
      </c>
      <c r="C4" s="103" t="s">
        <v>58</v>
      </c>
      <c r="D4" s="103" t="s">
        <v>58</v>
      </c>
      <c r="E4" s="103" t="s">
        <v>58</v>
      </c>
      <c r="F4" s="21"/>
      <c r="G4" s="103" t="s">
        <v>58</v>
      </c>
      <c r="H4" s="103" t="s">
        <v>58</v>
      </c>
      <c r="I4" s="103" t="s">
        <v>58</v>
      </c>
      <c r="J4" s="103" t="s">
        <v>58</v>
      </c>
      <c r="K4" s="21"/>
      <c r="L4" s="22"/>
      <c r="M4" s="23" t="s">
        <v>6</v>
      </c>
    </row>
    <row r="5" spans="1:13" ht="18" customHeight="1" x14ac:dyDescent="0.4">
      <c r="A5" s="20" t="s">
        <v>3</v>
      </c>
      <c r="B5" s="104" t="s">
        <v>58</v>
      </c>
      <c r="C5" s="105" t="s">
        <v>58</v>
      </c>
      <c r="D5" s="105" t="s">
        <v>58</v>
      </c>
      <c r="E5" s="105" t="s">
        <v>58</v>
      </c>
      <c r="F5" s="24"/>
      <c r="G5" s="104" t="s">
        <v>58</v>
      </c>
      <c r="H5" s="105" t="s">
        <v>58</v>
      </c>
      <c r="I5" s="105" t="s">
        <v>58</v>
      </c>
      <c r="J5" s="105" t="s">
        <v>58</v>
      </c>
      <c r="K5" s="25"/>
      <c r="L5" s="26"/>
      <c r="M5" s="27">
        <v>5.2800000000000004E-4</v>
      </c>
    </row>
    <row r="6" spans="1:13" ht="18" customHeight="1" x14ac:dyDescent="0.4">
      <c r="A6" s="20" t="s">
        <v>4</v>
      </c>
      <c r="B6" s="28">
        <f>$D$32</f>
        <v>61</v>
      </c>
      <c r="C6" s="29">
        <f>$D$33</f>
        <v>153</v>
      </c>
      <c r="D6" s="29">
        <f>$D$34</f>
        <v>30</v>
      </c>
      <c r="E6" s="29">
        <f>$D$35</f>
        <v>121</v>
      </c>
      <c r="F6" s="24"/>
      <c r="G6" s="28">
        <f>$D$32</f>
        <v>61</v>
      </c>
      <c r="H6" s="29">
        <f>$D$33</f>
        <v>153</v>
      </c>
      <c r="I6" s="29">
        <f>$D$34</f>
        <v>30</v>
      </c>
      <c r="J6" s="29">
        <f>$D$35</f>
        <v>121</v>
      </c>
      <c r="K6" s="24"/>
      <c r="L6" s="30"/>
      <c r="M6" s="31"/>
    </row>
    <row r="7" spans="1:13" ht="18" customHeight="1" x14ac:dyDescent="0.4">
      <c r="A7" s="20" t="s">
        <v>2</v>
      </c>
      <c r="B7" s="106">
        <f>IFERROR(B5*B6,0)</f>
        <v>0</v>
      </c>
      <c r="C7" s="107">
        <f>IFERROR(C5*C6,0)</f>
        <v>0</v>
      </c>
      <c r="D7" s="107">
        <f>IFERROR(D5*D6,0)</f>
        <v>0</v>
      </c>
      <c r="E7" s="107">
        <f>IFERROR(E5*E6,0)</f>
        <v>0</v>
      </c>
      <c r="F7" s="33"/>
      <c r="G7" s="107">
        <f>IFERROR(G5*G6,0)</f>
        <v>0</v>
      </c>
      <c r="H7" s="107">
        <f>IFERROR(H5*H6,0)</f>
        <v>0</v>
      </c>
      <c r="I7" s="107">
        <f>IFERROR(I5*I6,0)</f>
        <v>0</v>
      </c>
      <c r="J7" s="107">
        <f>IFERROR(J5*J6,0)</f>
        <v>0</v>
      </c>
      <c r="K7" s="33"/>
      <c r="L7" s="32"/>
      <c r="M7" s="34"/>
    </row>
    <row r="8" spans="1:13" ht="18" customHeight="1" x14ac:dyDescent="0.4">
      <c r="A8" s="20" t="s">
        <v>5</v>
      </c>
      <c r="B8" s="108">
        <f>IFERROR(B4*B7,0)</f>
        <v>0</v>
      </c>
      <c r="C8" s="109">
        <f>IFERROR(C4*C7,0)</f>
        <v>0</v>
      </c>
      <c r="D8" s="109">
        <f>IFERROR(D4*D7,0)</f>
        <v>0</v>
      </c>
      <c r="E8" s="109">
        <f>IFERROR(E4*E7,0)</f>
        <v>0</v>
      </c>
      <c r="F8" s="37">
        <f>SUM(B8:E8)</f>
        <v>0</v>
      </c>
      <c r="G8" s="109">
        <f>IFERROR(G4*G7,0)</f>
        <v>0</v>
      </c>
      <c r="H8" s="109">
        <f>IFERROR(H4*H7,0)</f>
        <v>0</v>
      </c>
      <c r="I8" s="109">
        <f>IFERROR(I4*I7,0)</f>
        <v>0</v>
      </c>
      <c r="J8" s="109">
        <f>IFERROR(J4*J7,0)</f>
        <v>0</v>
      </c>
      <c r="K8" s="37">
        <f>SUM(G8:J8)</f>
        <v>0</v>
      </c>
      <c r="L8" s="35">
        <f>F8-K8</f>
        <v>0</v>
      </c>
      <c r="M8" s="38">
        <f>L8*M5</f>
        <v>0</v>
      </c>
    </row>
    <row r="9" spans="1:13" ht="18" customHeight="1" x14ac:dyDescent="0.4">
      <c r="A9" s="20"/>
      <c r="B9" s="35"/>
      <c r="C9" s="39"/>
      <c r="D9" s="40" t="s">
        <v>46</v>
      </c>
      <c r="E9" s="120">
        <f>F8*31</f>
        <v>0</v>
      </c>
      <c r="F9" s="121"/>
      <c r="G9" s="39"/>
      <c r="H9" s="39"/>
      <c r="I9" s="40" t="s">
        <v>46</v>
      </c>
      <c r="J9" s="120">
        <f>K8*31</f>
        <v>0</v>
      </c>
      <c r="K9" s="121"/>
      <c r="L9" s="35"/>
      <c r="M9" s="41"/>
    </row>
    <row r="10" spans="1:13" s="4" customFormat="1" ht="18" customHeight="1" x14ac:dyDescent="0.4">
      <c r="A10" s="42" t="s">
        <v>26</v>
      </c>
      <c r="B10" s="43"/>
      <c r="C10" s="44"/>
      <c r="D10" s="122" t="s">
        <v>30</v>
      </c>
      <c r="E10" s="122"/>
      <c r="F10" s="45">
        <f>F8*M5</f>
        <v>0</v>
      </c>
      <c r="G10" s="43"/>
      <c r="H10" s="44"/>
      <c r="I10" s="122" t="s">
        <v>30</v>
      </c>
      <c r="J10" s="122"/>
      <c r="K10" s="45">
        <f>K8*M5</f>
        <v>0</v>
      </c>
      <c r="L10" s="43"/>
      <c r="M10" s="46"/>
    </row>
    <row r="11" spans="1:13" s="2" customFormat="1" ht="18" customHeight="1" x14ac:dyDescent="0.4">
      <c r="A11" s="9" t="s">
        <v>20</v>
      </c>
      <c r="B11" s="10" t="s">
        <v>33</v>
      </c>
      <c r="C11" s="11" t="s">
        <v>32</v>
      </c>
      <c r="D11" s="123"/>
      <c r="E11" s="123"/>
      <c r="F11" s="12" t="s">
        <v>8</v>
      </c>
      <c r="G11" s="10" t="s">
        <v>34</v>
      </c>
      <c r="H11" s="11" t="s">
        <v>32</v>
      </c>
      <c r="I11" s="123"/>
      <c r="J11" s="123"/>
      <c r="K11" s="12" t="s">
        <v>11</v>
      </c>
      <c r="L11" s="9" t="s">
        <v>14</v>
      </c>
      <c r="M11" s="47" t="s">
        <v>17</v>
      </c>
    </row>
    <row r="12" spans="1:13" s="3" customFormat="1" ht="18" customHeight="1" x14ac:dyDescent="0.4">
      <c r="A12" s="14" t="s">
        <v>25</v>
      </c>
      <c r="B12" s="15" t="s">
        <v>42</v>
      </c>
      <c r="C12" s="16" t="s">
        <v>38</v>
      </c>
      <c r="D12" s="3" t="s">
        <v>41</v>
      </c>
      <c r="E12" s="16" t="s">
        <v>39</v>
      </c>
      <c r="F12" s="17"/>
      <c r="G12" s="15" t="s">
        <v>42</v>
      </c>
      <c r="H12" s="16" t="s">
        <v>38</v>
      </c>
      <c r="I12" s="3" t="s">
        <v>41</v>
      </c>
      <c r="J12" s="16" t="s">
        <v>39</v>
      </c>
      <c r="K12" s="17"/>
      <c r="L12" s="18"/>
      <c r="M12" s="48"/>
    </row>
    <row r="13" spans="1:13" ht="18" customHeight="1" x14ac:dyDescent="0.4">
      <c r="A13" s="20" t="s">
        <v>22</v>
      </c>
      <c r="B13" s="49"/>
      <c r="C13" s="50"/>
      <c r="D13" s="50"/>
      <c r="E13" s="51"/>
      <c r="F13" s="52"/>
      <c r="G13" s="53"/>
      <c r="H13" s="54"/>
      <c r="I13" s="54"/>
      <c r="J13" s="54"/>
      <c r="K13" s="55"/>
      <c r="L13" s="56"/>
      <c r="M13" s="57" t="s">
        <v>6</v>
      </c>
    </row>
    <row r="14" spans="1:13" ht="18" customHeight="1" x14ac:dyDescent="0.4">
      <c r="A14" s="20" t="s">
        <v>3</v>
      </c>
      <c r="B14" s="58"/>
      <c r="C14" s="59"/>
      <c r="D14" s="59"/>
      <c r="E14" s="59"/>
      <c r="F14" s="25"/>
      <c r="G14" s="58"/>
      <c r="H14" s="60"/>
      <c r="I14" s="59"/>
      <c r="J14" s="59"/>
      <c r="K14" s="61"/>
      <c r="L14" s="26"/>
      <c r="M14" s="62">
        <v>2.4900000000000002</v>
      </c>
    </row>
    <row r="15" spans="1:13" ht="18" customHeight="1" x14ac:dyDescent="0.4">
      <c r="A15" s="20" t="s">
        <v>4</v>
      </c>
      <c r="B15" s="28">
        <f>$D$32</f>
        <v>61</v>
      </c>
      <c r="C15" s="29">
        <f>$D$33</f>
        <v>153</v>
      </c>
      <c r="D15" s="29">
        <f>$D$34</f>
        <v>30</v>
      </c>
      <c r="E15" s="29">
        <f>$D$35</f>
        <v>121</v>
      </c>
      <c r="F15" s="24"/>
      <c r="G15" s="28">
        <f>$D$32</f>
        <v>61</v>
      </c>
      <c r="H15" s="29">
        <f>$D$33</f>
        <v>153</v>
      </c>
      <c r="I15" s="29">
        <f>$D$34</f>
        <v>30</v>
      </c>
      <c r="J15" s="29">
        <f>$D$35</f>
        <v>121</v>
      </c>
      <c r="K15" s="24"/>
      <c r="L15" s="30"/>
      <c r="M15" s="63">
        <v>2.49E-3</v>
      </c>
    </row>
    <row r="16" spans="1:13" ht="18" customHeight="1" x14ac:dyDescent="0.4">
      <c r="A16" s="20" t="s">
        <v>2</v>
      </c>
      <c r="B16" s="106">
        <f>IFERROR(B14*B15,0)</f>
        <v>0</v>
      </c>
      <c r="C16" s="107">
        <f>IFERROR(C14*C15,0)</f>
        <v>0</v>
      </c>
      <c r="D16" s="107">
        <f>IFERROR(D14*D15,0)</f>
        <v>0</v>
      </c>
      <c r="E16" s="107">
        <f>IFERROR(E14*E15,0)</f>
        <v>0</v>
      </c>
      <c r="F16" s="33"/>
      <c r="G16" s="106">
        <f>IFERROR(G14*G15,0)</f>
        <v>0</v>
      </c>
      <c r="H16" s="107">
        <f>IFERROR(H14*H15,0)</f>
        <v>0</v>
      </c>
      <c r="I16" s="107">
        <f>IFERROR(I14*I15,0)</f>
        <v>0</v>
      </c>
      <c r="J16" s="107">
        <f>IFERROR(J14*J15,0)</f>
        <v>0</v>
      </c>
      <c r="K16" s="33"/>
      <c r="L16" s="32"/>
      <c r="M16" s="64"/>
    </row>
    <row r="17" spans="1:15" ht="18" customHeight="1" x14ac:dyDescent="0.4">
      <c r="A17" s="20" t="s">
        <v>24</v>
      </c>
      <c r="B17" s="113">
        <f>IFERROR(B13*B16,0)</f>
        <v>0</v>
      </c>
      <c r="C17" s="114">
        <f>IFERROR(C13*C16,0)</f>
        <v>0</v>
      </c>
      <c r="D17" s="114">
        <f>IFERROR(D13*D16,0)</f>
        <v>0</v>
      </c>
      <c r="E17" s="114">
        <f>IFERROR(E13*E16,0)</f>
        <v>0</v>
      </c>
      <c r="F17" s="66">
        <f>SUM(B17:E17)</f>
        <v>0</v>
      </c>
      <c r="G17" s="113">
        <f>IFERROR(G13*G16,0)</f>
        <v>0</v>
      </c>
      <c r="H17" s="114">
        <f>IFERROR(H13*H16,0)</f>
        <v>0</v>
      </c>
      <c r="I17" s="114">
        <f>IFERROR(I13*I16,0)</f>
        <v>0</v>
      </c>
      <c r="J17" s="114">
        <f>IFERROR(J13*J16,0)</f>
        <v>0</v>
      </c>
      <c r="K17" s="66">
        <f>SUM(G17:J17)</f>
        <v>0</v>
      </c>
      <c r="L17" s="65">
        <f>F17-K17</f>
        <v>0</v>
      </c>
      <c r="M17" s="38">
        <f>L17*M15</f>
        <v>0</v>
      </c>
    </row>
    <row r="18" spans="1:15" ht="18" customHeight="1" x14ac:dyDescent="0.4">
      <c r="A18" s="20"/>
      <c r="B18" s="65"/>
      <c r="C18" s="39"/>
      <c r="D18" s="40" t="s">
        <v>47</v>
      </c>
      <c r="E18" s="120">
        <f>F17*150</f>
        <v>0</v>
      </c>
      <c r="F18" s="121"/>
      <c r="G18" s="67"/>
      <c r="H18" s="39"/>
      <c r="I18" s="40" t="s">
        <v>47</v>
      </c>
      <c r="J18" s="120">
        <f>K17*150</f>
        <v>0</v>
      </c>
      <c r="K18" s="121"/>
      <c r="L18" s="65"/>
      <c r="M18" s="41"/>
    </row>
    <row r="19" spans="1:15" s="4" customFormat="1" ht="18" customHeight="1" x14ac:dyDescent="0.4">
      <c r="A19" s="42" t="s">
        <v>27</v>
      </c>
      <c r="B19" s="68"/>
      <c r="C19" s="69"/>
      <c r="D19" s="122" t="s">
        <v>30</v>
      </c>
      <c r="E19" s="122"/>
      <c r="F19" s="45">
        <f>F17*M15</f>
        <v>0</v>
      </c>
      <c r="G19" s="68"/>
      <c r="H19" s="69"/>
      <c r="I19" s="122" t="s">
        <v>30</v>
      </c>
      <c r="J19" s="122"/>
      <c r="K19" s="45">
        <f>K17*M15</f>
        <v>0</v>
      </c>
      <c r="L19" s="68"/>
      <c r="M19" s="46"/>
    </row>
    <row r="20" spans="1:15" s="2" customFormat="1" ht="18" customHeight="1" x14ac:dyDescent="0.4">
      <c r="A20" s="9" t="s">
        <v>21</v>
      </c>
      <c r="B20" s="10" t="s">
        <v>33</v>
      </c>
      <c r="C20" s="11" t="s">
        <v>32</v>
      </c>
      <c r="D20" s="123"/>
      <c r="E20" s="123"/>
      <c r="F20" s="12" t="s">
        <v>9</v>
      </c>
      <c r="G20" s="9" t="s">
        <v>34</v>
      </c>
      <c r="H20" s="11" t="s">
        <v>32</v>
      </c>
      <c r="I20" s="123"/>
      <c r="J20" s="123"/>
      <c r="K20" s="12" t="s">
        <v>12</v>
      </c>
      <c r="L20" s="9" t="s">
        <v>13</v>
      </c>
      <c r="M20" s="47" t="s">
        <v>18</v>
      </c>
    </row>
    <row r="21" spans="1:15" s="3" customFormat="1" ht="18" customHeight="1" x14ac:dyDescent="0.4">
      <c r="A21" s="14" t="s">
        <v>25</v>
      </c>
      <c r="B21" s="15" t="s">
        <v>42</v>
      </c>
      <c r="C21" s="16" t="s">
        <v>38</v>
      </c>
      <c r="D21" s="3" t="s">
        <v>41</v>
      </c>
      <c r="E21" s="16" t="s">
        <v>39</v>
      </c>
      <c r="F21" s="17"/>
      <c r="G21" s="15" t="s">
        <v>42</v>
      </c>
      <c r="H21" s="16" t="s">
        <v>38</v>
      </c>
      <c r="I21" s="3" t="s">
        <v>41</v>
      </c>
      <c r="J21" s="16" t="s">
        <v>39</v>
      </c>
      <c r="K21" s="17"/>
      <c r="L21" s="18"/>
      <c r="M21" s="48"/>
    </row>
    <row r="22" spans="1:15" ht="18" customHeight="1" x14ac:dyDescent="0.4">
      <c r="A22" s="20" t="s">
        <v>52</v>
      </c>
      <c r="B22" s="70"/>
      <c r="C22" s="71"/>
      <c r="D22" s="71"/>
      <c r="E22" s="71"/>
      <c r="F22" s="72"/>
      <c r="G22" s="70"/>
      <c r="H22" s="71"/>
      <c r="I22" s="71"/>
      <c r="J22" s="71"/>
      <c r="K22" s="72"/>
      <c r="L22" s="73"/>
      <c r="M22" s="57" t="s">
        <v>6</v>
      </c>
    </row>
    <row r="23" spans="1:15" ht="18" customHeight="1" x14ac:dyDescent="0.4">
      <c r="A23" s="20" t="s">
        <v>3</v>
      </c>
      <c r="B23" s="58"/>
      <c r="C23" s="59"/>
      <c r="D23" s="59"/>
      <c r="E23" s="59"/>
      <c r="F23" s="61"/>
      <c r="G23" s="58"/>
      <c r="H23" s="59"/>
      <c r="I23" s="59"/>
      <c r="J23" s="59"/>
      <c r="K23" s="61"/>
      <c r="L23" s="26"/>
      <c r="M23" s="74">
        <v>6.5500000000000003E-3</v>
      </c>
    </row>
    <row r="24" spans="1:15" ht="18" customHeight="1" x14ac:dyDescent="0.4">
      <c r="A24" s="20" t="s">
        <v>4</v>
      </c>
      <c r="B24" s="28">
        <f>$D$32</f>
        <v>61</v>
      </c>
      <c r="C24" s="29">
        <f>$D$33</f>
        <v>153</v>
      </c>
      <c r="D24" s="29">
        <f>$D$34</f>
        <v>30</v>
      </c>
      <c r="E24" s="29">
        <f>$D$35</f>
        <v>121</v>
      </c>
      <c r="F24" s="75"/>
      <c r="G24" s="28">
        <f>$D$32</f>
        <v>61</v>
      </c>
      <c r="H24" s="29">
        <f>$D$33</f>
        <v>153</v>
      </c>
      <c r="I24" s="29">
        <f>$D$34</f>
        <v>30</v>
      </c>
      <c r="J24" s="29">
        <f>$D$35</f>
        <v>121</v>
      </c>
      <c r="K24" s="75"/>
      <c r="L24" s="30"/>
      <c r="M24" s="76"/>
    </row>
    <row r="25" spans="1:15" ht="18" customHeight="1" x14ac:dyDescent="0.4">
      <c r="A25" s="20" t="s">
        <v>2</v>
      </c>
      <c r="B25" s="106">
        <f>IFERROR(B23*B24,0)</f>
        <v>0</v>
      </c>
      <c r="C25" s="107">
        <f>IFERROR(C23*C24,0)</f>
        <v>0</v>
      </c>
      <c r="D25" s="107">
        <f>IFERROR(D23*D24,0)</f>
        <v>0</v>
      </c>
      <c r="E25" s="107">
        <f>IFERROR(E23*E24,0)</f>
        <v>0</v>
      </c>
      <c r="F25" s="33"/>
      <c r="G25" s="106">
        <f>IFERROR(G23*G24,0)</f>
        <v>0</v>
      </c>
      <c r="H25" s="107">
        <f>IFERROR(H23*H24,0)</f>
        <v>0</v>
      </c>
      <c r="I25" s="107">
        <f>IFERROR(I23*I24,0)</f>
        <v>0</v>
      </c>
      <c r="J25" s="107">
        <f>IFERROR(J23*J24,0)</f>
        <v>0</v>
      </c>
      <c r="K25" s="33"/>
      <c r="L25" s="32"/>
      <c r="M25" s="64"/>
    </row>
    <row r="26" spans="1:15" ht="18" customHeight="1" x14ac:dyDescent="0.4">
      <c r="A26" s="20" t="s">
        <v>24</v>
      </c>
      <c r="B26" s="117">
        <f>IFERROR(B22*B25,0)</f>
        <v>0</v>
      </c>
      <c r="C26" s="118">
        <f>IFERROR(C22*C25,0)</f>
        <v>0</v>
      </c>
      <c r="D26" s="118">
        <f>IFERROR(D22*D25,0)</f>
        <v>0</v>
      </c>
      <c r="E26" s="118">
        <f>IFERROR(E22*E25,0)</f>
        <v>0</v>
      </c>
      <c r="F26" s="78">
        <f>SUM(B26:E26)</f>
        <v>0</v>
      </c>
      <c r="G26" s="117">
        <f>IFERROR(G22*G25,0)</f>
        <v>0</v>
      </c>
      <c r="H26" s="118">
        <f>IFERROR(H22*H25,0)</f>
        <v>0</v>
      </c>
      <c r="I26" s="118">
        <f>IFERROR(I22*I25,0)</f>
        <v>0</v>
      </c>
      <c r="J26" s="118">
        <f>IFERROR(J22*J25,0)</f>
        <v>0</v>
      </c>
      <c r="K26" s="78">
        <f>SUM(G26:J26)</f>
        <v>0</v>
      </c>
      <c r="L26" s="77">
        <f>F26-K26</f>
        <v>0</v>
      </c>
      <c r="M26" s="38">
        <f>L26*M23</f>
        <v>0</v>
      </c>
    </row>
    <row r="27" spans="1:15" ht="18" customHeight="1" x14ac:dyDescent="0.4">
      <c r="A27" s="20"/>
      <c r="B27" s="77"/>
      <c r="C27" s="36"/>
      <c r="D27" s="79" t="s">
        <v>48</v>
      </c>
      <c r="E27" s="130">
        <f>F26*650</f>
        <v>0</v>
      </c>
      <c r="F27" s="131"/>
      <c r="G27" s="35"/>
      <c r="H27" s="36"/>
      <c r="I27" s="79" t="s">
        <v>48</v>
      </c>
      <c r="J27" s="130">
        <f>K26*650</f>
        <v>0</v>
      </c>
      <c r="K27" s="131"/>
      <c r="L27" s="77"/>
      <c r="M27" s="41"/>
    </row>
    <row r="28" spans="1:15" s="4" customFormat="1" ht="18" customHeight="1" x14ac:dyDescent="0.4">
      <c r="A28" s="80" t="s">
        <v>28</v>
      </c>
      <c r="B28" s="81"/>
      <c r="C28" s="82"/>
      <c r="D28" s="122" t="s">
        <v>30</v>
      </c>
      <c r="E28" s="122"/>
      <c r="F28" s="83">
        <f>F26*M23</f>
        <v>0</v>
      </c>
      <c r="G28" s="81"/>
      <c r="H28" s="82"/>
      <c r="I28" s="122" t="s">
        <v>30</v>
      </c>
      <c r="J28" s="122"/>
      <c r="K28" s="84">
        <f>K26*M23</f>
        <v>0</v>
      </c>
      <c r="L28" s="81"/>
      <c r="M28" s="85"/>
    </row>
    <row r="29" spans="1:15" s="5" customFormat="1" ht="18" customHeight="1" x14ac:dyDescent="0.4">
      <c r="A29" s="86" t="s">
        <v>29</v>
      </c>
      <c r="B29" s="87"/>
      <c r="C29" s="88"/>
      <c r="D29" s="125" t="s">
        <v>31</v>
      </c>
      <c r="E29" s="125"/>
      <c r="F29" s="89">
        <f>F10+F19+F28</f>
        <v>0</v>
      </c>
      <c r="G29" s="87"/>
      <c r="H29" s="88"/>
      <c r="I29" s="125" t="s">
        <v>31</v>
      </c>
      <c r="J29" s="125"/>
      <c r="K29" s="89">
        <f>K10+K19+K28</f>
        <v>0</v>
      </c>
      <c r="L29" s="87"/>
      <c r="M29" s="90">
        <f>SUM(M26,M8,M17)</f>
        <v>0</v>
      </c>
      <c r="N29" s="6">
        <f>F29-K29</f>
        <v>0</v>
      </c>
      <c r="O29" s="5" t="b">
        <f>M29=N29</f>
        <v>1</v>
      </c>
    </row>
    <row r="30" spans="1:15" ht="18" customHeight="1" x14ac:dyDescent="0.4">
      <c r="A30" s="126" t="s">
        <v>19</v>
      </c>
      <c r="B30" s="127"/>
      <c r="C30" s="127"/>
      <c r="D30" s="127"/>
      <c r="E30" s="127"/>
      <c r="F30" s="127"/>
      <c r="G30" s="127"/>
      <c r="H30" s="127"/>
      <c r="I30" s="127"/>
      <c r="J30" s="127"/>
      <c r="K30" s="127"/>
      <c r="L30" s="127"/>
      <c r="M30" s="91">
        <f>-M29</f>
        <v>0</v>
      </c>
    </row>
    <row r="31" spans="1:15" ht="18" customHeight="1" x14ac:dyDescent="0.4">
      <c r="A31" s="7"/>
      <c r="B31" s="3" t="s">
        <v>35</v>
      </c>
      <c r="C31" s="3" t="s">
        <v>36</v>
      </c>
      <c r="D31" s="3" t="s">
        <v>37</v>
      </c>
      <c r="E31" s="3" t="s">
        <v>49</v>
      </c>
      <c r="F31" s="100"/>
      <c r="G31" s="100"/>
      <c r="H31" s="100"/>
      <c r="I31" s="100"/>
      <c r="J31" s="100"/>
      <c r="K31" s="100"/>
      <c r="L31" s="92" t="s">
        <v>23</v>
      </c>
      <c r="M31" s="93" t="str">
        <f>IFERROR(1-K29/F29,"－％")</f>
        <v>－％</v>
      </c>
    </row>
    <row r="32" spans="1:15" ht="18" customHeight="1" x14ac:dyDescent="0.4">
      <c r="A32" s="94" t="s">
        <v>44</v>
      </c>
      <c r="B32" s="95">
        <v>46113</v>
      </c>
      <c r="C32" s="95">
        <v>46173</v>
      </c>
      <c r="D32" s="96">
        <f>DATEDIF(B32,C32,"d")+1</f>
        <v>61</v>
      </c>
      <c r="E32" s="97" t="s">
        <v>50</v>
      </c>
      <c r="F32" s="132" t="s">
        <v>57</v>
      </c>
      <c r="G32" s="132"/>
      <c r="H32" s="132"/>
      <c r="I32" s="132"/>
      <c r="J32" s="132"/>
      <c r="K32" s="132"/>
      <c r="L32" s="132"/>
      <c r="M32" s="132"/>
    </row>
    <row r="33" spans="1:13" ht="18" customHeight="1" x14ac:dyDescent="0.4">
      <c r="A33" s="94" t="s">
        <v>40</v>
      </c>
      <c r="B33" s="95">
        <v>46174</v>
      </c>
      <c r="C33" s="95">
        <v>46326</v>
      </c>
      <c r="D33" s="96">
        <f>DATEDIF(B33,C33,"d")+1</f>
        <v>153</v>
      </c>
      <c r="E33" s="97" t="s">
        <v>50</v>
      </c>
      <c r="F33" s="132"/>
      <c r="G33" s="132"/>
      <c r="H33" s="132"/>
      <c r="I33" s="132"/>
      <c r="J33" s="132"/>
      <c r="K33" s="132"/>
      <c r="L33" s="132"/>
      <c r="M33" s="132"/>
    </row>
    <row r="34" spans="1:13" ht="18" customHeight="1" x14ac:dyDescent="0.4">
      <c r="A34" s="7" t="s">
        <v>43</v>
      </c>
      <c r="B34" s="95">
        <v>46327</v>
      </c>
      <c r="C34" s="95">
        <v>46356</v>
      </c>
      <c r="D34" s="96">
        <f>DATEDIF(B34,C34,"d")+1</f>
        <v>30</v>
      </c>
      <c r="E34" s="97" t="s">
        <v>50</v>
      </c>
      <c r="F34" s="132"/>
      <c r="G34" s="132"/>
      <c r="H34" s="132"/>
      <c r="I34" s="132"/>
      <c r="J34" s="132"/>
      <c r="K34" s="132"/>
      <c r="L34" s="132"/>
      <c r="M34" s="132"/>
    </row>
    <row r="35" spans="1:13" ht="18" customHeight="1" x14ac:dyDescent="0.4">
      <c r="A35" s="94" t="s">
        <v>45</v>
      </c>
      <c r="B35" s="95">
        <v>46357</v>
      </c>
      <c r="C35" s="95">
        <v>46477</v>
      </c>
      <c r="D35" s="96">
        <f>DATEDIF(B35,C35,"d")+1</f>
        <v>121</v>
      </c>
      <c r="E35" s="97" t="s">
        <v>50</v>
      </c>
      <c r="F35" s="132"/>
      <c r="G35" s="132"/>
      <c r="H35" s="132"/>
      <c r="I35" s="132"/>
      <c r="J35" s="132"/>
      <c r="K35" s="132"/>
      <c r="L35" s="132"/>
      <c r="M35" s="132"/>
    </row>
    <row r="36" spans="1:13" ht="18" customHeight="1" x14ac:dyDescent="0.4">
      <c r="D36" s="96">
        <f>SUM(D32:D35)</f>
        <v>365</v>
      </c>
      <c r="F36" s="132"/>
      <c r="G36" s="132"/>
      <c r="H36" s="132"/>
      <c r="I36" s="132"/>
      <c r="J36" s="132"/>
      <c r="K36" s="132"/>
      <c r="L36" s="132"/>
      <c r="M36" s="132"/>
    </row>
    <row r="37" spans="1:13" ht="18" customHeight="1" x14ac:dyDescent="0.4">
      <c r="F37" s="101"/>
      <c r="G37" s="101"/>
      <c r="H37" s="101"/>
      <c r="I37" s="101"/>
      <c r="J37" s="101"/>
      <c r="K37" s="101"/>
      <c r="L37" s="101"/>
      <c r="M37" s="101"/>
    </row>
    <row r="38" spans="1:13" ht="18" customHeight="1" x14ac:dyDescent="0.4">
      <c r="F38" s="101"/>
      <c r="G38" s="101"/>
      <c r="H38" s="101"/>
      <c r="I38" s="101"/>
      <c r="J38" s="101"/>
      <c r="K38" s="101"/>
      <c r="L38" s="101"/>
      <c r="M38" s="101"/>
    </row>
  </sheetData>
  <mergeCells count="22">
    <mergeCell ref="F32:M36"/>
    <mergeCell ref="D28:E28"/>
    <mergeCell ref="E9:F9"/>
    <mergeCell ref="J9:K9"/>
    <mergeCell ref="E18:F18"/>
    <mergeCell ref="J18:K18"/>
    <mergeCell ref="E27:F27"/>
    <mergeCell ref="J27:K27"/>
    <mergeCell ref="I28:J28"/>
    <mergeCell ref="D29:E29"/>
    <mergeCell ref="I29:J29"/>
    <mergeCell ref="A30:L30"/>
    <mergeCell ref="D19:E19"/>
    <mergeCell ref="I19:J19"/>
    <mergeCell ref="D20:E20"/>
    <mergeCell ref="I20:J20"/>
    <mergeCell ref="D2:E2"/>
    <mergeCell ref="I2:J2"/>
    <mergeCell ref="D10:E10"/>
    <mergeCell ref="I10:J10"/>
    <mergeCell ref="D11:E11"/>
    <mergeCell ref="I11:J11"/>
  </mergeCells>
  <phoneticPr fontId="2"/>
  <conditionalFormatting sqref="D2">
    <cfRule type="cellIs" dxfId="6" priority="15" operator="equal">
      <formula>" "</formula>
    </cfRule>
  </conditionalFormatting>
  <conditionalFormatting sqref="J4">
    <cfRule type="cellIs" dxfId="5" priority="7" operator="equal">
      <formula>" "</formula>
    </cfRule>
  </conditionalFormatting>
  <conditionalFormatting sqref="I2">
    <cfRule type="cellIs" dxfId="4" priority="6" stopIfTrue="1" operator="equal">
      <formula>" "</formula>
    </cfRule>
  </conditionalFormatting>
  <conditionalFormatting sqref="B4:E4">
    <cfRule type="cellIs" dxfId="3" priority="5" operator="equal">
      <formula>" "</formula>
    </cfRule>
  </conditionalFormatting>
  <conditionalFormatting sqref="B5:E5">
    <cfRule type="cellIs" dxfId="2" priority="4" operator="equal">
      <formula>" "</formula>
    </cfRule>
  </conditionalFormatting>
  <conditionalFormatting sqref="G5:J5">
    <cfRule type="cellIs" dxfId="1" priority="3" operator="equal">
      <formula>" "</formula>
    </cfRule>
  </conditionalFormatting>
  <conditionalFormatting sqref="G4:I4">
    <cfRule type="cellIs" dxfId="0" priority="1" operator="equal">
      <formula>" "</formula>
    </cfRule>
  </conditionalFormatting>
  <pageMargins left="0.7" right="0.27" top="0.75" bottom="0.75" header="0.3" footer="0.3"/>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算定表_空調</vt:lpstr>
      <vt:lpstr>算定表_給湯</vt:lpstr>
      <vt:lpstr>算定表_給湯!Print_Area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2026-05-25T05:03:52Z</dcterms:created>
  <dcterms:modified xsi:type="dcterms:W3CDTF">2026-05-25T07:46:23Z</dcterms:modified>
</cp:coreProperties>
</file>