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1\上下水道課\00　R5.10.1以降\08　企業\01　上水道\05　業務\令和7年度\12　経営比較分析表\02　回答\下水\"/>
    </mc:Choice>
  </mc:AlternateContent>
  <workbookProtection workbookAlgorithmName="SHA-512" workbookHashValue="u/FfaQMQy2reDH18ropWKt4gJ8nAeeAuMcR76Q9d/F0+8Kr9LQ/1Bq0XOSxQi7FZUw1X/x3qUKo7ADIwHoSAsQ==" workbookSaltValue="MBcdYW+2yBUVmhiaVYoBd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I85" i="4"/>
  <c r="H85" i="4"/>
  <c r="G85" i="4"/>
  <c r="E85" i="4"/>
  <c r="BB10" i="4"/>
  <c r="AT10" i="4"/>
  <c r="P10" i="4"/>
  <c r="I10" i="4"/>
  <c r="AT8" i="4"/>
  <c r="AL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<sst xmlns="http://schemas.openxmlformats.org/spreadsheetml/2006/main" count="231" uniqueCount="116">
  <si>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</si>
  <si>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</si>
  <si>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</si>
  <si>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</si>
  <si>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</si>
  <si>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</si>
  <si>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</si>
  <si>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</si>
  <si>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</si>
  <si>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</si>
  <si>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</si>
  <si>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</si>
  <si>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</si>
  <si>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</si>
  <si>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</si>
  <si>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</si>
  <si>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</si>
  <si>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</si>
  <si>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</si>
  <si>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</si>
  <si>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</si>
  <si>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</si>
  <si>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</si>
  <si>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</si>
  <si>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</si>
  <si>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</si>
  <si>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</si>
  <si>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</si>
  <si>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</si>
  <si>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</si>
  <si>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</si>
  <si>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</si>
  <si>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</si>
  <si>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</si>
  <si>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</si>
  <si>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</si>
  <si>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</si>
  <si>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</si>
  <si>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</si>
  <si>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</si>
  <si>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</si>
  <si>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</si>
  <si>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</si>
  <si>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</si>
  <si>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</si>
  <si>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</si>
  <si>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</si>
  <si>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</si>
  <si>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</si>
  <si>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</si>
  <si>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</si>
  <si>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</si>
  <si>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</si>
  <si>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</si>
  <si>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</si>
  <si>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</si>
  <si>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</si>
  <si>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</si>
  <si>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</si>
  <si>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</si>
  <si>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</si>
  <si>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</si>
  <si>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</si>
  <si>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</si>
  <si>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</si>
  <si>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</si>
  <si>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</si>
  <si>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</si>
  <si>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</si>
  <si>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</si>
  <si>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</si>
  <si>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</si>
  <si>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</si>
  <si>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</si>
  <si>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</si>
  <si>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</si>
  <si>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</si>
  <si>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</si>
  <si>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</si>
  <si>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</si>
  <si>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</si>
  <si>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</si>
  <si>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</si>
  <si>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</si>
  <si>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</si>
  <si>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</si>
  <si>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</si>
  <si>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</si>
  <si>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</si>
  <si>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</si>
  <si>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</si>
  <si>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</si>
  <si>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</si>
  <si>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</si>
  <si>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</si>
  <si>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</si>
  <si>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鹿角市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</si>
  <si>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</si>
  <si>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</si>
  <si>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</si>
  <si>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</si>
  <si>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</si>
  <si>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</si>
  <si>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</si>
  <si>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</si>
  <si>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</si>
  <si>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</si>
  <si>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</si>
  <si>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</si>
  <si>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</si>
  <si>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</si>
  <si>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</si>
  <si>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</si>
  <si>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農業集落排水事業における経営の健全性及び効率性について、①の経常収支比率が100.36％であり、過去5年間にわたり横ばいとなっていますが、一般会計からの補助金で調整しているためです。
　②の累積欠損金比率は、年々改善されていますが、397.30％となっており使用料等に対する欠損金の割合が類似団体平均より高くなっています。
　③の流動比率は、29.94％と類似団体平均より下回っており、流動資産である現金預金等の保有が流動負債と比較して少ない状況にあります。
　④の企業債残高対事業規模比率については、類似団体平均の約8倍の状況にあり、使用料収入に対して過剰な設備投資であったことの影響が色濃く反映されています。
　⑤の経費回収率についても42.38％であり前年度から3.68％改善されたものの類似団体平均を下回っており、使用料の改定を令和5年度に実施したにもかかわらず経費を賄えていない状況にあります。
　⑥の汚水処理原価は、前年度と比較して約20円上昇していますが、これは、企業債の元金償還に充てた一般会計からの基準外繰入金が影響しており今後も上昇していく見込みです。
　⑦の施設利用率は類似団体平均を上回っているものの、施設の規模が過大であると考えられます。
　⑧の水洗化率については類似団体平均よりも低くなっており、前年度より上昇しているものの農業集落排水への接続が伸び悩んでいる状況にあります。
</t>
    <rPh sb="105" eb="107">
      <t>ネンネン</t>
    </rPh>
    <rPh sb="269" eb="272">
      <t>シヨウリョウ</t>
    </rPh>
    <rPh sb="330" eb="333">
      <t>ゼンネンド</t>
    </rPh>
    <rPh sb="340" eb="342">
      <t>カイゼン</t>
    </rPh>
    <rPh sb="577" eb="579">
      <t>ノウギョウ</t>
    </rPh>
    <rPh sb="579" eb="581">
      <t>シュウラク</t>
    </rPh>
    <rPh sb="581" eb="583">
      <t>ハイスイ</t>
    </rPh>
    <phoneticPr fontId="4"/>
  </si>
  <si>
    <t>　本市では農業集落排水事業を3地区で実施しており、最初の小豆沢地区が平成13年度に供用開始をしており20年以上経過しています。
　管渠については、令和5年度は豪雨被害により管渠の一部を敷設替えしましたが、老朽化は見られず更新の計画はありません。
　しかしながら、農業集落排水事業では地区毎に処理施設を有しており、処理施設に係る機器類は耐用年数が管渠と比較して短いため一部の機器で更新時期を迎えています。
　優先度を適切に把握し計画的な更新を行う必要があるため、今後は、維持管理に関する全体計画を策定し計画的に進めていく必要があります。
 また、①の有形固定資産減価償却率が低いのは令和2年度に地方公営企業法を適用したためであり、今後も上昇していくものと考えます。</t>
    <rPh sb="18" eb="20">
      <t>ジッシ</t>
    </rPh>
    <rPh sb="41" eb="45">
      <t>キョウヨウカイシ</t>
    </rPh>
    <rPh sb="172" eb="174">
      <t>カンキョ</t>
    </rPh>
    <rPh sb="175" eb="177">
      <t>ヒカク</t>
    </rPh>
    <rPh sb="183" eb="185">
      <t>イチブ</t>
    </rPh>
    <rPh sb="186" eb="188">
      <t>キキ</t>
    </rPh>
    <phoneticPr fontId="4"/>
  </si>
  <si>
    <r>
      <t>　本市の農業集落排水事業は令和5年10月に使用料の改定を実施したものの健全性において非常に厳しい状況にあります。
　これは、使用料収入と比較して、過大な設備投資により企業債残高が極めて多く残っていることや、各地区に処理施設を有していることで維持管理費が掛かり増しになっていることが考えられます。
　そのため、施設については、小豆沢地区の処理場を廃止するため</t>
    </r>
    <r>
      <rPr>
        <sz val="11"/>
        <rFont val="ＭＳ ゴシック"/>
        <family val="3"/>
        <charset val="128"/>
      </rPr>
      <t>令和5年度から</t>
    </r>
    <r>
      <rPr>
        <sz val="11"/>
        <color theme="1"/>
        <rFont val="ＭＳ ゴシック"/>
        <family val="3"/>
        <charset val="128"/>
      </rPr>
      <t>公共下水道への施設統合工事を実施しています。
　今後も人口の減少が続く見込みであり、これに伴い使用料収入も減少していく見込みです。このため、4年を目途に適切な使用料の検討を行っていく予定です。また、引き続き経費の削減に努めていきます。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</si>
</sst>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0.13</c:v>
                </c:pt>
                <c:pt idx="4">
                  <c:v>0</c:v>
                </c:pt>
              </c:numCache>
            </c:numRef>
          </c:val>
          <c:extLst>
            <c:ext xmlns:c16="http://schemas.microsoft.com/office/drawing/2014/chart" uri="{C3380CC4-5D6E-409C-BE32-E72D297353CC}">
              <c16:uniqueId val="{00000000-355B-4C57-BBC8-E0E2826298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355B-4C57-BBC8-E0E2826298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54.21</c:v>
                </c:pt>
                <c:pt idx="1">
                  <c:v>56.81</c:v>
                </c:pt>
                <c:pt idx="2">
                  <c:v>56.44</c:v>
                </c:pt>
                <c:pt idx="3">
                  <c:v>56.56</c:v>
                </c:pt>
                <c:pt idx="4">
                  <c:v>51.61</c:v>
                </c:pt>
              </c:numCache>
            </c:numRef>
          </c:val>
          <c:extLst>
            <c:ext xmlns:c16="http://schemas.microsoft.com/office/drawing/2014/chart" uri="{C3380CC4-5D6E-409C-BE32-E72D297353CC}">
              <c16:uniqueId val="{00000000-9F10-464B-AED4-22A601EE5A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9F10-464B-AED4-22A601EE5A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74.209999999999994</c:v>
                </c:pt>
                <c:pt idx="1">
                  <c:v>75.31</c:v>
                </c:pt>
                <c:pt idx="2">
                  <c:v>76.08</c:v>
                </c:pt>
                <c:pt idx="3">
                  <c:v>77.33</c:v>
                </c:pt>
                <c:pt idx="4">
                  <c:v>77.650000000000006</c:v>
                </c:pt>
              </c:numCache>
            </c:numRef>
          </c:val>
          <c:extLst>
            <c:ext xmlns:c16="http://schemas.microsoft.com/office/drawing/2014/chart" uri="{C3380CC4-5D6E-409C-BE32-E72D297353CC}">
              <c16:uniqueId val="{00000000-AADB-46D8-BC9E-24A8FE8FD1B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AADB-46D8-BC9E-24A8FE8FD1B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102.67</c:v>
                </c:pt>
                <c:pt idx="1">
                  <c:v>103.05</c:v>
                </c:pt>
                <c:pt idx="2">
                  <c:v>103.55</c:v>
                </c:pt>
                <c:pt idx="3">
                  <c:v>100.03</c:v>
                </c:pt>
                <c:pt idx="4">
                  <c:v>100.36</c:v>
                </c:pt>
              </c:numCache>
            </c:numRef>
          </c:val>
          <c:extLst>
            <c:ext xmlns:c16="http://schemas.microsoft.com/office/drawing/2014/chart" uri="{C3380CC4-5D6E-409C-BE32-E72D297353CC}">
              <c16:uniqueId val="{00000000-CA6B-4CF8-B7E5-24CEF9A462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CA6B-4CF8-B7E5-24CEF9A462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3.37</c:v>
                </c:pt>
                <c:pt idx="1">
                  <c:v>6.71</c:v>
                </c:pt>
                <c:pt idx="2">
                  <c:v>9.7200000000000006</c:v>
                </c:pt>
                <c:pt idx="3">
                  <c:v>12.68</c:v>
                </c:pt>
                <c:pt idx="4">
                  <c:v>15.6</c:v>
                </c:pt>
              </c:numCache>
            </c:numRef>
          </c:val>
          <c:extLst>
            <c:ext xmlns:c16="http://schemas.microsoft.com/office/drawing/2014/chart" uri="{C3380CC4-5D6E-409C-BE32-E72D297353CC}">
              <c16:uniqueId val="{00000000-5D2A-47A8-BDE7-A8545968E8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5D2A-47A8-BDE7-A8545968E8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EB-48A7-968B-E4BC67F6B4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4EB-48A7-968B-E4BC67F6B4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603.45000000000005</c:v>
                </c:pt>
                <c:pt idx="1">
                  <c:v>574.91999999999996</c:v>
                </c:pt>
                <c:pt idx="2">
                  <c:v>548.39</c:v>
                </c:pt>
                <c:pt idx="3">
                  <c:v>425.55</c:v>
                </c:pt>
                <c:pt idx="4">
                  <c:v>397.3</c:v>
                </c:pt>
              </c:numCache>
            </c:numRef>
          </c:val>
          <c:extLst>
            <c:ext xmlns:c16="http://schemas.microsoft.com/office/drawing/2014/chart" uri="{C3380CC4-5D6E-409C-BE32-E72D297353CC}">
              <c16:uniqueId val="{00000000-EEE2-410D-80F1-E386C6A4001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EEE2-410D-80F1-E386C6A4001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17.309999999999999</c:v>
                </c:pt>
                <c:pt idx="1">
                  <c:v>26.74</c:v>
                </c:pt>
                <c:pt idx="2">
                  <c:v>31.63</c:v>
                </c:pt>
                <c:pt idx="3">
                  <c:v>32.65</c:v>
                </c:pt>
                <c:pt idx="4">
                  <c:v>29.94</c:v>
                </c:pt>
              </c:numCache>
            </c:numRef>
          </c:val>
          <c:extLst>
            <c:ext xmlns:c16="http://schemas.microsoft.com/office/drawing/2014/chart" uri="{C3380CC4-5D6E-409C-BE32-E72D297353CC}">
              <c16:uniqueId val="{00000000-98CE-4B79-AB6F-2D10CAD08A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98CE-4B79-AB6F-2D10CAD08A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7767.96</c:v>
                </c:pt>
                <c:pt idx="1">
                  <c:v>7483.05</c:v>
                </c:pt>
                <c:pt idx="2">
                  <c:v>7250.37</c:v>
                </c:pt>
                <c:pt idx="3">
                  <c:v>6546.17</c:v>
                </c:pt>
                <c:pt idx="4">
                  <c:v>5948.57</c:v>
                </c:pt>
              </c:numCache>
            </c:numRef>
          </c:val>
          <c:extLst>
            <c:ext xmlns:c16="http://schemas.microsoft.com/office/drawing/2014/chart" uri="{C3380CC4-5D6E-409C-BE32-E72D297353CC}">
              <c16:uniqueId val="{00000000-D863-4BB4-A2D1-DAFA32EBD5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D863-4BB4-A2D1-DAFA32EBD5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44.88</c:v>
                </c:pt>
                <c:pt idx="1">
                  <c:v>44.31</c:v>
                </c:pt>
                <c:pt idx="2">
                  <c:v>42.18</c:v>
                </c:pt>
                <c:pt idx="3">
                  <c:v>38.700000000000003</c:v>
                </c:pt>
                <c:pt idx="4">
                  <c:v>42.38</c:v>
                </c:pt>
              </c:numCache>
            </c:numRef>
          </c:val>
          <c:extLst>
            <c:ext xmlns:c16="http://schemas.microsoft.com/office/drawing/2014/chart" uri="{C3380CC4-5D6E-409C-BE32-E72D297353CC}">
              <c16:uniqueId val="{00000000-1114-4237-8F88-6566E7A086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1114-4237-8F88-6566E7A086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257.38</c:v>
                </c:pt>
                <c:pt idx="1">
                  <c:v>250.28</c:v>
                </c:pt>
                <c:pt idx="2">
                  <c:v>264.45</c:v>
                </c:pt>
                <c:pt idx="3">
                  <c:v>306.92</c:v>
                </c:pt>
                <c:pt idx="4">
                  <c:v>327.31</c:v>
                </c:pt>
              </c:numCache>
            </c:numRef>
          </c:val>
          <c:extLst>
            <c:ext xmlns:c16="http://schemas.microsoft.com/office/drawing/2014/chart" uri="{C3380CC4-5D6E-409C-BE32-E72D297353CC}">
              <c16:uniqueId val="{00000000-E448-4AF8-B5AB-175EC92B00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E448-4AF8-B5AB-175EC92B00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鹿角市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27069</v>
      </c>
      <c r="AM8" s="41"/>
      <c r="AN8" s="41"/>
      <c r="AO8" s="41"/>
      <c r="AP8" s="41"/>
      <c r="AQ8" s="41"/>
      <c r="AR8" s="41"/>
      <c r="AS8" s="41"/>
      <c r="AT8" s="34">
        <f>データ!T6</f>
        <v>707.52</v>
      </c>
      <c r="AU8" s="34"/>
      <c r="AV8" s="34"/>
      <c r="AW8" s="34"/>
      <c r="AX8" s="34"/>
      <c r="AY8" s="34"/>
      <c r="AZ8" s="34"/>
      <c r="BA8" s="34"/>
      <c r="BB8" s="34">
        <f>データ!U6</f>
        <v>38.26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46.43</v>
      </c>
      <c r="J10" s="34"/>
      <c r="K10" s="34"/>
      <c r="L10" s="34"/>
      <c r="M10" s="34"/>
      <c r="N10" s="34"/>
      <c r="O10" s="34"/>
      <c r="P10" s="34">
        <f>データ!P6</f>
        <v>5.43</v>
      </c>
      <c r="Q10" s="34"/>
      <c r="R10" s="34"/>
      <c r="S10" s="34"/>
      <c r="T10" s="34"/>
      <c r="U10" s="34"/>
      <c r="V10" s="34"/>
      <c r="W10" s="34">
        <f>データ!Q6</f>
        <v>100</v>
      </c>
      <c r="X10" s="34"/>
      <c r="Y10" s="34"/>
      <c r="Z10" s="34"/>
      <c r="AA10" s="34"/>
      <c r="AB10" s="34"/>
      <c r="AC10" s="34"/>
      <c r="AD10" s="41">
        <f>データ!R6</f>
        <v>4685</v>
      </c>
      <c r="AE10" s="41"/>
      <c r="AF10" s="41"/>
      <c r="AG10" s="41"/>
      <c r="AH10" s="41"/>
      <c r="AI10" s="41"/>
      <c r="AJ10" s="41"/>
      <c r="AK10" s="2"/>
      <c r="AL10" s="41">
        <f>データ!V6</f>
        <v>1454</v>
      </c>
      <c r="AM10" s="41"/>
      <c r="AN10" s="41"/>
      <c r="AO10" s="41"/>
      <c r="AP10" s="41"/>
      <c r="AQ10" s="41"/>
      <c r="AR10" s="41"/>
      <c r="AS10" s="41"/>
      <c r="AT10" s="34">
        <f>データ!W6</f>
        <v>1.25</v>
      </c>
      <c r="AU10" s="34"/>
      <c r="AV10" s="34"/>
      <c r="AW10" s="34"/>
      <c r="AX10" s="34"/>
      <c r="AY10" s="34"/>
      <c r="AZ10" s="34"/>
      <c r="BA10" s="34"/>
      <c r="BB10" s="34">
        <f>データ!X6</f>
        <v>1163.2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JIrY95+T/jAfaevQxTJRWynTn04DOpV02wVBIb4Th0i0TwO9HF6VwSj9afvY660pumcSmvrxMlEI4IY4Kpn0w==" saltValue="jI/79+kFcQaT2ibIQFaQ8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52094</v>
      </c>
      <c r="D6" s="19">
        <f t="shared" si="3"/>
        <v>46</v>
      </c>
      <c r="E6" s="19">
        <f t="shared" si="3"/>
        <v>17</v>
      </c>
      <c r="F6" s="19">
        <f t="shared" si="3"/>
        <v>5</v>
      </c>
      <c r="G6" s="19">
        <f t="shared" si="3"/>
        <v>0</v>
      </c>
      <c r="H6" s="19" t="str">
        <f t="shared" si="3"/>
        <v>秋田県　鹿角市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46.43</v>
      </c>
      <c r="P6" s="20">
        <f t="shared" si="3"/>
        <v>5.43</v>
      </c>
      <c r="Q6" s="20">
        <f t="shared" si="3"/>
        <v>100</v>
      </c>
      <c r="R6" s="20">
        <f t="shared" si="3"/>
        <v>4685</v>
      </c>
      <c r="S6" s="20">
        <f t="shared" si="3"/>
        <v>27069</v>
      </c>
      <c r="T6" s="20">
        <f t="shared" si="3"/>
        <v>707.52</v>
      </c>
      <c r="U6" s="20">
        <f t="shared" si="3"/>
        <v>38.26</v>
      </c>
      <c r="V6" s="20">
        <f t="shared" si="3"/>
        <v>1454</v>
      </c>
      <c r="W6" s="20">
        <f t="shared" si="3"/>
        <v>1.25</v>
      </c>
      <c r="X6" s="20">
        <f t="shared" si="3"/>
        <v>1163.2</v>
      </c>
      <c r="Y6" s="21">
        <f>IF(Y7="",NA(),Y7)</f>
        <v>102.67</v>
      </c>
      <c r="Z6" s="21">
        <f t="shared" ref="Z6:AH6" si="4">IF(Z7="",NA(),Z7)</f>
        <v>103.05</v>
      </c>
      <c r="AA6" s="21">
        <f t="shared" si="4"/>
        <v>103.55</v>
      </c>
      <c r="AB6" s="21">
        <f t="shared" si="4"/>
        <v>100.03</v>
      </c>
      <c r="AC6" s="21">
        <f t="shared" si="4"/>
        <v>100.36</v>
      </c>
      <c r="AD6" s="21">
        <f t="shared" si="4"/>
        <v>106.37</v>
      </c>
      <c r="AE6" s="21">
        <f t="shared" si="4"/>
        <v>106.07</v>
      </c>
      <c r="AF6" s="21">
        <f t="shared" si="4"/>
        <v>105.5</v>
      </c>
      <c r="AG6" s="21">
        <f t="shared" si="4"/>
        <v>106.35</v>
      </c>
      <c r="AH6" s="21">
        <f t="shared" si="4"/>
        <v>106.62</v>
      </c>
      <c r="AI6" s="20" t="str">
        <f>IF(AI7="","",IF(AI7="-","【-】","【"&amp;SUBSTITUTE(TEXT(AI7,"#,##0.00"),"-","△")&amp;"】"))</f>
        <v>【104.30】</v>
      </c>
      <c r="AJ6" s="21">
        <f>IF(AJ7="",NA(),AJ7)</f>
        <v>603.45000000000005</v>
      </c>
      <c r="AK6" s="21">
        <f t="shared" ref="AK6:AS6" si="5">IF(AK7="",NA(),AK7)</f>
        <v>574.91999999999996</v>
      </c>
      <c r="AL6" s="21">
        <f t="shared" si="5"/>
        <v>548.39</v>
      </c>
      <c r="AM6" s="21">
        <f t="shared" si="5"/>
        <v>425.55</v>
      </c>
      <c r="AN6" s="21">
        <f t="shared" si="5"/>
        <v>397.3</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17.309999999999999</v>
      </c>
      <c r="AV6" s="21">
        <f t="shared" ref="AV6:BD6" si="6">IF(AV7="",NA(),AV7)</f>
        <v>26.74</v>
      </c>
      <c r="AW6" s="21">
        <f t="shared" si="6"/>
        <v>31.63</v>
      </c>
      <c r="AX6" s="21">
        <f t="shared" si="6"/>
        <v>32.65</v>
      </c>
      <c r="AY6" s="21">
        <f t="shared" si="6"/>
        <v>29.94</v>
      </c>
      <c r="AZ6" s="21">
        <f t="shared" si="6"/>
        <v>29.13</v>
      </c>
      <c r="BA6" s="21">
        <f t="shared" si="6"/>
        <v>35.69</v>
      </c>
      <c r="BB6" s="21">
        <f t="shared" si="6"/>
        <v>38.4</v>
      </c>
      <c r="BC6" s="21">
        <f t="shared" si="6"/>
        <v>44.04</v>
      </c>
      <c r="BD6" s="21">
        <f t="shared" si="6"/>
        <v>58.25</v>
      </c>
      <c r="BE6" s="20" t="str">
        <f>IF(BE7="","",IF(BE7="-","【-】","【"&amp;SUBSTITUTE(TEXT(BE7,"#,##0.00"),"-","△")&amp;"】"))</f>
        <v>【47.19】</v>
      </c>
      <c r="BF6" s="21">
        <f>IF(BF7="",NA(),BF7)</f>
        <v>7767.96</v>
      </c>
      <c r="BG6" s="21">
        <f t="shared" ref="BG6:BO6" si="7">IF(BG7="",NA(),BG7)</f>
        <v>7483.05</v>
      </c>
      <c r="BH6" s="21">
        <f t="shared" si="7"/>
        <v>7250.37</v>
      </c>
      <c r="BI6" s="21">
        <f t="shared" si="7"/>
        <v>6546.17</v>
      </c>
      <c r="BJ6" s="21">
        <f t="shared" si="7"/>
        <v>5948.57</v>
      </c>
      <c r="BK6" s="21">
        <f t="shared" si="7"/>
        <v>867.83</v>
      </c>
      <c r="BL6" s="21">
        <f t="shared" si="7"/>
        <v>791.76</v>
      </c>
      <c r="BM6" s="21">
        <f t="shared" si="7"/>
        <v>900.82</v>
      </c>
      <c r="BN6" s="21">
        <f t="shared" si="7"/>
        <v>839.21</v>
      </c>
      <c r="BO6" s="21">
        <f t="shared" si="7"/>
        <v>791.46</v>
      </c>
      <c r="BP6" s="20" t="str">
        <f>IF(BP7="","",IF(BP7="-","【-】","【"&amp;SUBSTITUTE(TEXT(BP7,"#,##0.00"),"-","△")&amp;"】"))</f>
        <v>【798.10】</v>
      </c>
      <c r="BQ6" s="21">
        <f>IF(BQ7="",NA(),BQ7)</f>
        <v>44.88</v>
      </c>
      <c r="BR6" s="21">
        <f t="shared" ref="BR6:BZ6" si="8">IF(BR7="",NA(),BR7)</f>
        <v>44.31</v>
      </c>
      <c r="BS6" s="21">
        <f t="shared" si="8"/>
        <v>42.18</v>
      </c>
      <c r="BT6" s="21">
        <f t="shared" si="8"/>
        <v>38.700000000000003</v>
      </c>
      <c r="BU6" s="21">
        <f t="shared" si="8"/>
        <v>42.38</v>
      </c>
      <c r="BV6" s="21">
        <f t="shared" si="8"/>
        <v>57.08</v>
      </c>
      <c r="BW6" s="21">
        <f t="shared" si="8"/>
        <v>56.26</v>
      </c>
      <c r="BX6" s="21">
        <f t="shared" si="8"/>
        <v>52.94</v>
      </c>
      <c r="BY6" s="21">
        <f t="shared" si="8"/>
        <v>52.05</v>
      </c>
      <c r="BZ6" s="21">
        <f t="shared" si="8"/>
        <v>47.96</v>
      </c>
      <c r="CA6" s="20" t="str">
        <f>IF(CA7="","",IF(CA7="-","【-】","【"&amp;SUBSTITUTE(TEXT(CA7,"#,##0.00"),"-","△")&amp;"】"))</f>
        <v>【54.51】</v>
      </c>
      <c r="CB6" s="21">
        <f>IF(CB7="",NA(),CB7)</f>
        <v>257.38</v>
      </c>
      <c r="CC6" s="21">
        <f t="shared" ref="CC6:CK6" si="9">IF(CC7="",NA(),CC7)</f>
        <v>250.28</v>
      </c>
      <c r="CD6" s="21">
        <f t="shared" si="9"/>
        <v>264.45</v>
      </c>
      <c r="CE6" s="21">
        <f t="shared" si="9"/>
        <v>306.92</v>
      </c>
      <c r="CF6" s="21">
        <f t="shared" si="9"/>
        <v>327.31</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54.21</v>
      </c>
      <c r="CN6" s="21">
        <f t="shared" ref="CN6:CV6" si="10">IF(CN7="",NA(),CN7)</f>
        <v>56.81</v>
      </c>
      <c r="CO6" s="21">
        <f t="shared" si="10"/>
        <v>56.44</v>
      </c>
      <c r="CP6" s="21">
        <f t="shared" si="10"/>
        <v>56.56</v>
      </c>
      <c r="CQ6" s="21">
        <f t="shared" si="10"/>
        <v>51.61</v>
      </c>
      <c r="CR6" s="21">
        <f t="shared" si="10"/>
        <v>54.83</v>
      </c>
      <c r="CS6" s="21">
        <f t="shared" si="10"/>
        <v>66.53</v>
      </c>
      <c r="CT6" s="21">
        <f t="shared" si="10"/>
        <v>52.35</v>
      </c>
      <c r="CU6" s="21">
        <f t="shared" si="10"/>
        <v>46.25</v>
      </c>
      <c r="CV6" s="21">
        <f t="shared" si="10"/>
        <v>45.32</v>
      </c>
      <c r="CW6" s="20" t="str">
        <f>IF(CW7="","",IF(CW7="-","【-】","【"&amp;SUBSTITUTE(TEXT(CW7,"#,##0.00"),"-","△")&amp;"】"))</f>
        <v>【49.92】</v>
      </c>
      <c r="CX6" s="21">
        <f>IF(CX7="",NA(),CX7)</f>
        <v>74.209999999999994</v>
      </c>
      <c r="CY6" s="21">
        <f t="shared" ref="CY6:DG6" si="11">IF(CY7="",NA(),CY7)</f>
        <v>75.31</v>
      </c>
      <c r="CZ6" s="21">
        <f t="shared" si="11"/>
        <v>76.08</v>
      </c>
      <c r="DA6" s="21">
        <f t="shared" si="11"/>
        <v>77.33</v>
      </c>
      <c r="DB6" s="21">
        <f t="shared" si="11"/>
        <v>77.650000000000006</v>
      </c>
      <c r="DC6" s="21">
        <f t="shared" si="11"/>
        <v>84.7</v>
      </c>
      <c r="DD6" s="21">
        <f t="shared" si="11"/>
        <v>84.67</v>
      </c>
      <c r="DE6" s="21">
        <f t="shared" si="11"/>
        <v>84.39</v>
      </c>
      <c r="DF6" s="21">
        <f t="shared" si="11"/>
        <v>83.96</v>
      </c>
      <c r="DG6" s="21">
        <f t="shared" si="11"/>
        <v>83.54</v>
      </c>
      <c r="DH6" s="20" t="str">
        <f>IF(DH7="","",IF(DH7="-","【-】","【"&amp;SUBSTITUTE(TEXT(DH7,"#,##0.00"),"-","△")&amp;"】"))</f>
        <v>【87.80】</v>
      </c>
      <c r="DI6" s="21">
        <f>IF(DI7="",NA(),DI7)</f>
        <v>3.37</v>
      </c>
      <c r="DJ6" s="21">
        <f t="shared" ref="DJ6:DR6" si="12">IF(DJ7="",NA(),DJ7)</f>
        <v>6.71</v>
      </c>
      <c r="DK6" s="21">
        <f t="shared" si="12"/>
        <v>9.7200000000000006</v>
      </c>
      <c r="DL6" s="21">
        <f t="shared" si="12"/>
        <v>12.68</v>
      </c>
      <c r="DM6" s="21">
        <f t="shared" si="12"/>
        <v>15.6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1">
        <f t="shared" si="14"/>
        <v>0.13</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52094</v>
      </c>
      <c r="D7" s="23">
        <v>46</v>
      </c>
      <c r="E7" s="23">
        <v>17</v>
      </c>
      <c r="F7" s="23">
        <v>5</v>
      </c>
      <c r="G7" s="23">
        <v>0</v>
      </c>
      <c r="H7" s="23" t="s">
        <v>96</v>
      </c>
      <c r="I7" s="23" t="s">
        <v>97</v>
      </c>
      <c r="J7" s="23" t="s">
        <v>98</v>
      </c>
      <c r="K7" s="23" t="s">
        <v>99</v>
      </c>
      <c r="L7" s="23" t="s">
        <v>100</v>
      </c>
      <c r="M7" s="23" t="s">
        <v>101</v>
      </c>
      <c r="N7" s="24" t="s">
        <v>102</v>
      </c>
      <c r="O7" s="24">
        <v>46.43</v>
      </c>
      <c r="P7" s="24">
        <v>5.43</v>
      </c>
      <c r="Q7" s="24">
        <v>100</v>
      </c>
      <c r="R7" s="24">
        <v>4685</v>
      </c>
      <c r="S7" s="24">
        <v>27069</v>
      </c>
      <c r="T7" s="24">
        <v>707.52</v>
      </c>
      <c r="U7" s="24">
        <v>38.26</v>
      </c>
      <c r="V7" s="24">
        <v>1454</v>
      </c>
      <c r="W7" s="24">
        <v>1.25</v>
      </c>
      <c r="X7" s="24">
        <v>1163.2</v>
      </c>
      <c r="Y7" s="24">
        <v>102.67</v>
      </c>
      <c r="Z7" s="24">
        <v>103.05</v>
      </c>
      <c r="AA7" s="24">
        <v>103.55</v>
      </c>
      <c r="AB7" s="24">
        <v>100.03</v>
      </c>
      <c r="AC7" s="24">
        <v>100.36</v>
      </c>
      <c r="AD7" s="24">
        <v>106.37</v>
      </c>
      <c r="AE7" s="24">
        <v>106.07</v>
      </c>
      <c r="AF7" s="24">
        <v>105.5</v>
      </c>
      <c r="AG7" s="24">
        <v>106.35</v>
      </c>
      <c r="AH7" s="24">
        <v>106.62</v>
      </c>
      <c r="AI7" s="24">
        <v>104.3</v>
      </c>
      <c r="AJ7" s="24">
        <v>603.45000000000005</v>
      </c>
      <c r="AK7" s="24">
        <v>574.91999999999996</v>
      </c>
      <c r="AL7" s="24">
        <v>548.39</v>
      </c>
      <c r="AM7" s="24">
        <v>425.55</v>
      </c>
      <c r="AN7" s="24">
        <v>397.3</v>
      </c>
      <c r="AO7" s="24">
        <v>139.02000000000001</v>
      </c>
      <c r="AP7" s="24">
        <v>132.04</v>
      </c>
      <c r="AQ7" s="24">
        <v>145.43</v>
      </c>
      <c r="AR7" s="24">
        <v>129.88999999999999</v>
      </c>
      <c r="AS7" s="24">
        <v>107.99</v>
      </c>
      <c r="AT7" s="24">
        <v>102.74</v>
      </c>
      <c r="AU7" s="24">
        <v>17.309999999999999</v>
      </c>
      <c r="AV7" s="24">
        <v>26.74</v>
      </c>
      <c r="AW7" s="24">
        <v>31.63</v>
      </c>
      <c r="AX7" s="24">
        <v>32.65</v>
      </c>
      <c r="AY7" s="24">
        <v>29.94</v>
      </c>
      <c r="AZ7" s="24">
        <v>29.13</v>
      </c>
      <c r="BA7" s="24">
        <v>35.69</v>
      </c>
      <c r="BB7" s="24">
        <v>38.4</v>
      </c>
      <c r="BC7" s="24">
        <v>44.04</v>
      </c>
      <c r="BD7" s="24">
        <v>58.25</v>
      </c>
      <c r="BE7" s="24">
        <v>47.19</v>
      </c>
      <c r="BF7" s="24">
        <v>7767.96</v>
      </c>
      <c r="BG7" s="24">
        <v>7483.05</v>
      </c>
      <c r="BH7" s="24">
        <v>7250.37</v>
      </c>
      <c r="BI7" s="24">
        <v>6546.17</v>
      </c>
      <c r="BJ7" s="24">
        <v>5948.57</v>
      </c>
      <c r="BK7" s="24">
        <v>867.83</v>
      </c>
      <c r="BL7" s="24">
        <v>791.76</v>
      </c>
      <c r="BM7" s="24">
        <v>900.82</v>
      </c>
      <c r="BN7" s="24">
        <v>839.21</v>
      </c>
      <c r="BO7" s="24">
        <v>791.46</v>
      </c>
      <c r="BP7" s="24">
        <v>798.1</v>
      </c>
      <c r="BQ7" s="24">
        <v>44.88</v>
      </c>
      <c r="BR7" s="24">
        <v>44.31</v>
      </c>
      <c r="BS7" s="24">
        <v>42.18</v>
      </c>
      <c r="BT7" s="24">
        <v>38.700000000000003</v>
      </c>
      <c r="BU7" s="24">
        <v>42.38</v>
      </c>
      <c r="BV7" s="24">
        <v>57.08</v>
      </c>
      <c r="BW7" s="24">
        <v>56.26</v>
      </c>
      <c r="BX7" s="24">
        <v>52.94</v>
      </c>
      <c r="BY7" s="24">
        <v>52.05</v>
      </c>
      <c r="BZ7" s="24">
        <v>47.96</v>
      </c>
      <c r="CA7" s="24">
        <v>54.51</v>
      </c>
      <c r="CB7" s="24">
        <v>257.38</v>
      </c>
      <c r="CC7" s="24">
        <v>250.28</v>
      </c>
      <c r="CD7" s="24">
        <v>264.45</v>
      </c>
      <c r="CE7" s="24">
        <v>306.92</v>
      </c>
      <c r="CF7" s="24">
        <v>327.31</v>
      </c>
      <c r="CG7" s="24">
        <v>274.99</v>
      </c>
      <c r="CH7" s="24">
        <v>282.08999999999997</v>
      </c>
      <c r="CI7" s="24">
        <v>303.27999999999997</v>
      </c>
      <c r="CJ7" s="24">
        <v>301.86</v>
      </c>
      <c r="CK7" s="24">
        <v>325.85000000000002</v>
      </c>
      <c r="CL7" s="24">
        <v>286.33</v>
      </c>
      <c r="CM7" s="24">
        <v>54.21</v>
      </c>
      <c r="CN7" s="24">
        <v>56.81</v>
      </c>
      <c r="CO7" s="24">
        <v>56.44</v>
      </c>
      <c r="CP7" s="24">
        <v>56.56</v>
      </c>
      <c r="CQ7" s="24">
        <v>51.61</v>
      </c>
      <c r="CR7" s="24">
        <v>54.83</v>
      </c>
      <c r="CS7" s="24">
        <v>66.53</v>
      </c>
      <c r="CT7" s="24">
        <v>52.35</v>
      </c>
      <c r="CU7" s="24">
        <v>46.25</v>
      </c>
      <c r="CV7" s="24">
        <v>45.32</v>
      </c>
      <c r="CW7" s="24">
        <v>49.92</v>
      </c>
      <c r="CX7" s="24">
        <v>74.209999999999994</v>
      </c>
      <c r="CY7" s="24">
        <v>75.31</v>
      </c>
      <c r="CZ7" s="24">
        <v>76.08</v>
      </c>
      <c r="DA7" s="24">
        <v>77.33</v>
      </c>
      <c r="DB7" s="24">
        <v>77.650000000000006</v>
      </c>
      <c r="DC7" s="24">
        <v>84.7</v>
      </c>
      <c r="DD7" s="24">
        <v>84.67</v>
      </c>
      <c r="DE7" s="24">
        <v>84.39</v>
      </c>
      <c r="DF7" s="24">
        <v>83.96</v>
      </c>
      <c r="DG7" s="24">
        <v>83.54</v>
      </c>
      <c r="DH7" s="24">
        <v>87.8</v>
      </c>
      <c r="DI7" s="24">
        <v>3.37</v>
      </c>
      <c r="DJ7" s="24">
        <v>6.71</v>
      </c>
      <c r="DK7" s="24">
        <v>9.7200000000000006</v>
      </c>
      <c r="DL7" s="24">
        <v>12.68</v>
      </c>
      <c r="DM7" s="24">
        <v>15.6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0.13</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木村 秀明</cp:lastModifiedBy>
  <cp:lastPrinted>2026-01-20T00:53:50Z</cp:lastPrinted>
  <dcterms:created xsi:type="dcterms:W3CDTF">2025-12-23T06:16:38Z</dcterms:created>
  <dcterms:modified xsi:type="dcterms:W3CDTF">2026-03-10T01:04:18Z</dcterms:modified>
  <cp:category/>
</cp:coreProperties>
</file>